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9260" windowHeight="6030"/>
  </bookViews>
  <sheets>
    <sheet name="Биланс успеха" sheetId="3" r:id="rId1"/>
    <sheet name="Биланс стања" sheetId="11" r:id="rId2"/>
    <sheet name="Извештај о новчаним токовима" sheetId="12" r:id="rId3"/>
    <sheet name="Зараде" sheetId="17" r:id="rId4"/>
    <sheet name="Запослени" sheetId="6" r:id="rId5"/>
    <sheet name="Цене" sheetId="8" r:id="rId6"/>
    <sheet name="Субвенције" sheetId="9" r:id="rId7"/>
    <sheet name="Донације" sheetId="10" r:id="rId8"/>
    <sheet name="Набавке" sheetId="18" r:id="rId9"/>
    <sheet name="Кредити" sheetId="5" r:id="rId10"/>
    <sheet name="Готовина" sheetId="14" r:id="rId11"/>
    <sheet name="Образац НБС" sheetId="13" r:id="rId12"/>
    <sheet name="Sheet1" sheetId="19" r:id="rId13"/>
  </sheets>
  <definedNames>
    <definedName name="_xlnm._FilterDatabase" localSheetId="1" hidden="1">'Биланс стања'!$A$9:$M$61</definedName>
    <definedName name="_xlnm._FilterDatabase" localSheetId="2" hidden="1">'Извештај о новчаним токовима'!$A$9:$H$55</definedName>
    <definedName name="_xlnm.Print_Area" localSheetId="1">'Биланс стања'!$A$1:$H$68</definedName>
    <definedName name="_xlnm.Print_Area" localSheetId="0">'Биланс успеха'!$A$1:$H$54</definedName>
    <definedName name="_xlnm.Print_Area" localSheetId="10">Готовина!$A$1:$F$42</definedName>
    <definedName name="_xlnm.Print_Area" localSheetId="7">Донације!$A$1:$G$22</definedName>
    <definedName name="_xlnm.Print_Area" localSheetId="4">Запослени!$A$1:$D$30</definedName>
    <definedName name="_xlnm.Print_Area" localSheetId="3">Зараде!#REF!</definedName>
    <definedName name="_xlnm.Print_Area" localSheetId="2">'Извештај о новчаним токовима'!$A$1:$H$62</definedName>
    <definedName name="_xlnm.Print_Area" localSheetId="9">Кредити!$A$1:$R$33</definedName>
    <definedName name="_xlnm.Print_Area" localSheetId="11">'Образац НБС'!$A$1:$E$69</definedName>
    <definedName name="_xlnm.Print_Area" localSheetId="6">Субвенције!$A$1:$G$17</definedName>
    <definedName name="_xlnm.Print_Area" localSheetId="5">Цене!$A$1:$P$21</definedName>
  </definedNames>
  <calcPr calcId="124519"/>
</workbook>
</file>

<file path=xl/calcChain.xml><?xml version="1.0" encoding="utf-8"?>
<calcChain xmlns="http://schemas.openxmlformats.org/spreadsheetml/2006/main">
  <c r="G91" i="18"/>
  <c r="G90"/>
  <c r="F90"/>
  <c r="G89"/>
  <c r="G88"/>
  <c r="G87"/>
  <c r="F86"/>
  <c r="G86" s="1"/>
  <c r="E86"/>
  <c r="G85"/>
  <c r="F85"/>
  <c r="G84"/>
  <c r="G83"/>
  <c r="G82"/>
  <c r="F81"/>
  <c r="G81" s="1"/>
  <c r="G80"/>
  <c r="G79"/>
  <c r="G78"/>
  <c r="G77"/>
  <c r="F77"/>
  <c r="G76"/>
  <c r="G75"/>
  <c r="G74"/>
  <c r="G73"/>
  <c r="G72"/>
  <c r="F72"/>
  <c r="G71"/>
  <c r="G70"/>
  <c r="G69"/>
  <c r="G68"/>
  <c r="G67"/>
  <c r="G66"/>
  <c r="G64"/>
  <c r="G63"/>
  <c r="G62"/>
  <c r="G61"/>
  <c r="G60"/>
  <c r="G59"/>
  <c r="D59"/>
  <c r="G58"/>
  <c r="G57"/>
  <c r="G56"/>
  <c r="G55"/>
  <c r="G54"/>
  <c r="G53"/>
  <c r="D53"/>
  <c r="G52"/>
  <c r="F52"/>
  <c r="G51"/>
  <c r="G50"/>
  <c r="G49"/>
  <c r="G48"/>
  <c r="G47"/>
  <c r="G46"/>
  <c r="G45"/>
  <c r="G44"/>
  <c r="G43"/>
  <c r="G42"/>
  <c r="G41"/>
  <c r="G40"/>
  <c r="G39"/>
  <c r="G38"/>
  <c r="G37"/>
  <c r="F37"/>
  <c r="G36"/>
  <c r="G35"/>
  <c r="G34"/>
  <c r="G33"/>
  <c r="G32"/>
  <c r="G31"/>
  <c r="G30"/>
  <c r="G29"/>
  <c r="G28"/>
  <c r="G27"/>
  <c r="E27"/>
  <c r="E26" s="1"/>
  <c r="F26"/>
  <c r="D26"/>
  <c r="G26" s="1"/>
  <c r="G23"/>
  <c r="F23"/>
  <c r="G22"/>
  <c r="G21"/>
  <c r="F21"/>
  <c r="E21"/>
  <c r="D21"/>
  <c r="G20"/>
  <c r="G19"/>
  <c r="G18"/>
  <c r="F18"/>
  <c r="G17"/>
  <c r="G16"/>
  <c r="G15"/>
  <c r="G14"/>
  <c r="G13"/>
  <c r="G12"/>
  <c r="F12"/>
  <c r="D12"/>
  <c r="E57" i="13" l="1"/>
  <c r="E38"/>
  <c r="E32"/>
  <c r="D17" i="14"/>
  <c r="D15"/>
  <c r="D14"/>
  <c r="D13"/>
  <c r="D12"/>
  <c r="D11"/>
  <c r="D10"/>
  <c r="D9"/>
  <c r="D20" i="6" l="1"/>
  <c r="H28" i="18" l="1"/>
  <c r="G13" i="10" l="1"/>
  <c r="G10"/>
  <c r="E58" i="13"/>
  <c r="E52"/>
  <c r="E48"/>
  <c r="E44"/>
  <c r="E40"/>
  <c r="E33"/>
  <c r="E27"/>
  <c r="E22"/>
  <c r="E16"/>
  <c r="C16" i="6" l="1"/>
  <c r="C20"/>
</calcChain>
</file>

<file path=xl/sharedStrings.xml><?xml version="1.0" encoding="utf-8"?>
<sst xmlns="http://schemas.openxmlformats.org/spreadsheetml/2006/main" count="949" uniqueCount="645">
  <si>
    <t>ПОЗИЦИЈА</t>
  </si>
  <si>
    <t>Добра</t>
  </si>
  <si>
    <t>Услуге</t>
  </si>
  <si>
    <t>Радови</t>
  </si>
  <si>
    <t>План</t>
  </si>
  <si>
    <t xml:space="preserve">   ...................</t>
  </si>
  <si>
    <t>Укупно кредитно задужење</t>
  </si>
  <si>
    <t>у динарима</t>
  </si>
  <si>
    <t>*За стране кредите је неопходно навести износ и у оригиналној валути.</t>
  </si>
  <si>
    <t>ВРСТА ПРОИЗВОДА И УСЛУГЕ</t>
  </si>
  <si>
    <t>Индекс</t>
  </si>
  <si>
    <t xml:space="preserve">  </t>
  </si>
  <si>
    <t>ОБРАЗАЦ: 5</t>
  </si>
  <si>
    <t>Р. Бр.</t>
  </si>
  <si>
    <t>Р. бр.</t>
  </si>
  <si>
    <t>Позиција</t>
  </si>
  <si>
    <t>Образац 1.</t>
  </si>
  <si>
    <t>Образац 2.</t>
  </si>
  <si>
    <t>Образац 3.</t>
  </si>
  <si>
    <t>Образац 5.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</si>
  <si>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</si>
  <si>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</si>
  <si>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</si>
  <si>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</si>
  <si>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</si>
  <si>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</si>
  <si>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</si>
  <si>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</si>
  <si>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</si>
  <si>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</si>
  <si>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</si>
  <si>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</si>
  <si>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Цена у динарима по јединици мере за текућу годину</t>
  </si>
  <si>
    <t>дец. текуће године</t>
  </si>
  <si>
    <t xml:space="preserve">Образац 6. </t>
  </si>
  <si>
    <t>Образац 7.</t>
  </si>
  <si>
    <t>Образац 8.</t>
  </si>
  <si>
    <t>Образац 9.</t>
  </si>
  <si>
    <t>Трошкови запослених</t>
  </si>
  <si>
    <t>Накнаде по уговору о делу</t>
  </si>
  <si>
    <t>Накнаде по ауторским уговорима</t>
  </si>
  <si>
    <t>Накнаде по уговору о привременим и повременим пословима</t>
  </si>
  <si>
    <t>Накнаде физичким лицима по основу осталих уговора</t>
  </si>
  <si>
    <t>Превоз запослених на посао и са посла</t>
  </si>
  <si>
    <t>Отпремнина за одлазак у пензију</t>
  </si>
  <si>
    <t>Јубиларне награде</t>
  </si>
  <si>
    <t>Смештај и исхрана на терену</t>
  </si>
  <si>
    <t>Помоћ радницима и породици радника</t>
  </si>
  <si>
    <t>Остале накнаде трошкова запосленима и осталим физичким лицима</t>
  </si>
  <si>
    <t>Одлив кадрова</t>
  </si>
  <si>
    <t>Пријем</t>
  </si>
  <si>
    <t>Кредитор</t>
  </si>
  <si>
    <t>Назив кредита / Пројекта</t>
  </si>
  <si>
    <t>Валута</t>
  </si>
  <si>
    <t>Рок отплате без периода почека</t>
  </si>
  <si>
    <t>Период почека</t>
  </si>
  <si>
    <t>Датум прве отплате</t>
  </si>
  <si>
    <t>Каматна стопа</t>
  </si>
  <si>
    <t>Број отплата током једне године</t>
  </si>
  <si>
    <t>Главница први квартал</t>
  </si>
  <si>
    <t>Главница други квартал</t>
  </si>
  <si>
    <t>Главница трећи квартал</t>
  </si>
  <si>
    <t>Главница четврти квартал</t>
  </si>
  <si>
    <t>Камата први квартал</t>
  </si>
  <si>
    <t>Камата други квартал</t>
  </si>
  <si>
    <t>Камата трећи квартал</t>
  </si>
  <si>
    <t>Камата четврти квартал</t>
  </si>
  <si>
    <t>Страни кредитор</t>
  </si>
  <si>
    <t>од чега за ликвидност</t>
  </si>
  <si>
    <t>од чега за капиталне пројекте</t>
  </si>
  <si>
    <t xml:space="preserve">ТРОШКОВИ ЗАПОСЛЕНИХ </t>
  </si>
  <si>
    <t xml:space="preserve">ДИНАМИКА ЗАПОСЛЕНИХ </t>
  </si>
  <si>
    <t>Хуманитарне активности</t>
  </si>
  <si>
    <t>Спортске активности</t>
  </si>
  <si>
    <t>Репрезентација</t>
  </si>
  <si>
    <t>Реклама и пропаганда</t>
  </si>
  <si>
    <t>Спонзорство</t>
  </si>
  <si>
    <t xml:space="preserve">Планирано </t>
  </si>
  <si>
    <t xml:space="preserve">Уговорено </t>
  </si>
  <si>
    <t xml:space="preserve">Повучено </t>
  </si>
  <si>
    <t xml:space="preserve">СУБВЕНЦИЈЕ </t>
  </si>
  <si>
    <t>Реализација</t>
  </si>
  <si>
    <t>Број прималаца</t>
  </si>
  <si>
    <t xml:space="preserve">КРЕТАЊЕ ЦЕНА ПРОИЗВОДА И УСЛУГА </t>
  </si>
  <si>
    <t>децембар претходне године</t>
  </si>
  <si>
    <t>дец. претходне године</t>
  </si>
  <si>
    <t>СРЕДСТВА ЗА ПОСЕБНЕ НАМЕНЕ</t>
  </si>
  <si>
    <t>Остало</t>
  </si>
  <si>
    <t xml:space="preserve">КРЕДИТНА ЗАДУЖЕНОСТ </t>
  </si>
  <si>
    <t xml:space="preserve">М.П. </t>
  </si>
  <si>
    <t>Oвлашћено лице: _________________________</t>
  </si>
  <si>
    <t>Домаћи кредитор</t>
  </si>
  <si>
    <t xml:space="preserve">                  План плаћања по кредиту за текућу годину                                                  у динарима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</si>
  <si>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</si>
  <si>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</si>
  <si>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</si>
  <si>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</si>
  <si>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</si>
  <si>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</si>
  <si>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</si>
  <si>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</si>
  <si>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</si>
  <si>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</si>
  <si>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Стање кредитне задужености 
на ДД. ММ. _____ године у оригиналној валути</t>
  </si>
  <si>
    <t>Стање кредитне задужености 
на ДД. ММ. _____ године у динарима</t>
  </si>
  <si>
    <t>Група рачуна, рачун</t>
  </si>
  <si>
    <t>П О З И Ц И Ј А</t>
  </si>
  <si>
    <t>АКТИВА</t>
  </si>
  <si>
    <t>00</t>
  </si>
  <si>
    <t>I. НЕУПЛАЋЕН УПИСАНИ КАПИТАЛ</t>
  </si>
  <si>
    <t>012</t>
  </si>
  <si>
    <t>II. GOODWILL</t>
  </si>
  <si>
    <t>01 без 012</t>
  </si>
  <si>
    <t>III. НЕМАТЕРИЈАЛНА УЛАГАЊА</t>
  </si>
  <si>
    <t>IV. НЕКРЕТНИНЕ, ПОСТРОЈЕЊА, ОПРЕМА И БИОЛОШКА СРЕДСТВА (006+007+008)</t>
  </si>
  <si>
    <t>1. Некретнине, постројења и опрема</t>
  </si>
  <si>
    <t>024,027(дeo),028(дeo)</t>
  </si>
  <si>
    <t>2. Инвестиционе некретнине</t>
  </si>
  <si>
    <t>3. Биолошка средства</t>
  </si>
  <si>
    <t>IV. ДУГОРОЧНИ ФИНАНСИЈСКИ ПЛАСМАНИ (010+011)</t>
  </si>
  <si>
    <t>030 дo 032, 039(дeo)</t>
  </si>
  <si>
    <t>1. Учешћа у капиталу</t>
  </si>
  <si>
    <t>2. Остали дугорочни финансијски пласмани</t>
  </si>
  <si>
    <t>10 дo 13, 15</t>
  </si>
  <si>
    <t>I. ЗАЛИХЕ</t>
  </si>
  <si>
    <t>14</t>
  </si>
  <si>
    <t>II. СТАЛНА СРЕДСТВА НАМЕЊЕНА ПРОДАЈИ И СРЕДСТВА ПОСЛОВАЊА КОЈЕ СЕ ОБУСТАВЉА</t>
  </si>
  <si>
    <t>20, 21 i 22 осим 223</t>
  </si>
  <si>
    <t>1. Потраживања</t>
  </si>
  <si>
    <t>223</t>
  </si>
  <si>
    <t>2. Потраживања за више плаћен порез на добитак</t>
  </si>
  <si>
    <t>23 минус 237</t>
  </si>
  <si>
    <t>3. Kраткорочни финансијски пласмани</t>
  </si>
  <si>
    <t>24</t>
  </si>
  <si>
    <t>4. Готовински еквиваленти и готовиниа</t>
  </si>
  <si>
    <t>27 и 28 осим 288</t>
  </si>
  <si>
    <t>288</t>
  </si>
  <si>
    <t>29</t>
  </si>
  <si>
    <t>88</t>
  </si>
  <si>
    <t>ПАСИВА</t>
  </si>
  <si>
    <t>30</t>
  </si>
  <si>
    <t>31</t>
  </si>
  <si>
    <t>II. НЕУПЛАЋЕНИ УПИСАНИ КАПИТАЛ</t>
  </si>
  <si>
    <t>32</t>
  </si>
  <si>
    <t>III. РЕЗЕРВЕ</t>
  </si>
  <si>
    <t>330 и 331</t>
  </si>
  <si>
    <t>IV. РЕВАЛОРИЗАЦИОНЕ РЕЗЕРВЕ</t>
  </si>
  <si>
    <t>332</t>
  </si>
  <si>
    <t>V. НЕРЕАЛИЗОВАНИ ДОБИЦИ ПО ОСНОВУ ХОВ</t>
  </si>
  <si>
    <t>333</t>
  </si>
  <si>
    <t>VI. НЕРЕАЛИЗОВАНИ ГУБИЦИ ПО ОСНОВУ ХОВ</t>
  </si>
  <si>
    <t>34</t>
  </si>
  <si>
    <t>VII. НЕРАСПОРЕЂЕНИ ДОБИТАК</t>
  </si>
  <si>
    <t>35</t>
  </si>
  <si>
    <t>VIII. ГУБИТАК</t>
  </si>
  <si>
    <t>037 и 237</t>
  </si>
  <si>
    <t>IX. ОТКУПЉЕНЕ СОПСТВЕНЕ АКЦИЈЕ</t>
  </si>
  <si>
    <t>40</t>
  </si>
  <si>
    <t>I. ДУГОРОЧНА РЕЗЕРВИСАЊА</t>
  </si>
  <si>
    <t>41</t>
  </si>
  <si>
    <t>II. ДУГОРОЧНЕ ОБАВЕЗЕ (114+115)</t>
  </si>
  <si>
    <t>414, 415</t>
  </si>
  <si>
    <t>1. Дугорочни кредити</t>
  </si>
  <si>
    <t>41 без 414 i 415</t>
  </si>
  <si>
    <t>2. Oстале дугорочне обавезе</t>
  </si>
  <si>
    <t>III. KРАТКОРОЧНЕ ОБАВЕЗЕ (117+118+119+120+121+122)</t>
  </si>
  <si>
    <t>42, осим 427</t>
  </si>
  <si>
    <t>1. Kраткорочне финансијске обавезе</t>
  </si>
  <si>
    <t>427</t>
  </si>
  <si>
    <t>2. Обавезе по основу средстава намењених продаји и средстава пословања које се обуставља</t>
  </si>
  <si>
    <t>43 i 44</t>
  </si>
  <si>
    <t>3. Oбавезе из пословања</t>
  </si>
  <si>
    <t xml:space="preserve">45, 46 </t>
  </si>
  <si>
    <t>4. Oстале краткорочне обавезе</t>
  </si>
  <si>
    <t xml:space="preserve">5. Oбавезе по основу ПДВ и осталих јавних прихода и ПВР </t>
  </si>
  <si>
    <t>481</t>
  </si>
  <si>
    <t>498</t>
  </si>
  <si>
    <t>89</t>
  </si>
  <si>
    <t>Образац 1А.</t>
  </si>
  <si>
    <t xml:space="preserve">План </t>
  </si>
  <si>
    <t xml:space="preserve">
Реализација</t>
  </si>
  <si>
    <t>III. КРАТКОРОЧНА ПОТРАЖ, ПЛАСМАНИ И ГОТОВИНА (016+017+018+019+020)</t>
  </si>
  <si>
    <t>AOП</t>
  </si>
  <si>
    <t>А. ТОКОВИ ГОТОВИНЕ ИЗ ПОСЛОВНИХ АКТИВНОСТИ</t>
  </si>
  <si>
    <t>1. Продаја и примљени аванси</t>
  </si>
  <si>
    <t>2. Примљене камате из пословних активности</t>
  </si>
  <si>
    <t>3. Остали приливи из редовног пословања</t>
  </si>
  <si>
    <t>1. Исплате добављачима и дати аванси</t>
  </si>
  <si>
    <t>2. Зараде, накнаде зараде и остали лични расходи</t>
  </si>
  <si>
    <t>3. Плаћене камате</t>
  </si>
  <si>
    <t>4. Порез на добитак</t>
  </si>
  <si>
    <t>5. Плаћања по основу осталих јавних прихода</t>
  </si>
  <si>
    <t>Б. ТОКОВИ ГОТОВИНЕ ИЗ АКТИВНОСТИ ИНВЕСТИРАЊА</t>
  </si>
  <si>
    <t>1. Продаја акција и удела (нето приливи)</t>
  </si>
  <si>
    <t>2. Продаја нематеријалних улагања, некретнина, постројења, опреме и биолошких средстава</t>
  </si>
  <si>
    <t>3. Остали финансијски пласмани (нето приливи)</t>
  </si>
  <si>
    <t>4. Примљене камате из активности инвестирања</t>
  </si>
  <si>
    <t>5. Примљене дивиденде</t>
  </si>
  <si>
    <t>1. Куповина акција и удела (нето одливи)</t>
  </si>
  <si>
    <t>2. Куповина нематеријалних улагања, некретнина, постројења, опреме и биолошких средстава</t>
  </si>
  <si>
    <t>3. Остали финансијски пласмани (нето одливи)</t>
  </si>
  <si>
    <t>В. ТОКОВИ ГОТОВИНЕ ИЗ АКТИВНОСТИ ФИНАНСИРАЊА</t>
  </si>
  <si>
    <t>1. Увећање основног капитала</t>
  </si>
  <si>
    <t>2. Дугорочни и краткорочни кредити (нето приливи)</t>
  </si>
  <si>
    <t>3. Остале дугорочне и краткорочне обавезе</t>
  </si>
  <si>
    <t>1. Откуп сопствених акција и удела</t>
  </si>
  <si>
    <t>2. Дугорочни и краткорочни кредити и остале обавезе (нето одливи)</t>
  </si>
  <si>
    <t>3. Финансијски лизинг</t>
  </si>
  <si>
    <t>4. Исплаћене дивиденде</t>
  </si>
  <si>
    <t>Образац 1Б.</t>
  </si>
  <si>
    <t xml:space="preserve">Број прималаца накнаде по уговору о делу </t>
  </si>
  <si>
    <t xml:space="preserve">Број прималаца наканде по ауторским уговорима </t>
  </si>
  <si>
    <t>Број прималаца накнаде по уговору о привременим и повременим пословима</t>
  </si>
  <si>
    <t xml:space="preserve">Број прималаца наканде по основу осталих уговора </t>
  </si>
  <si>
    <t>Накнаде члановима управног одбора</t>
  </si>
  <si>
    <t xml:space="preserve">Број чланова управног одбора </t>
  </si>
  <si>
    <t>Број чланова надзорног одбора</t>
  </si>
  <si>
    <t xml:space="preserve">Дневнице на службеном путу </t>
  </si>
  <si>
    <t>ПЛАНИРАНА ФИНАНСИЈСКА СРЕДСТВА ЗА НАБАВКУ ДОБАРА, РАДОВА И УСЛУГА ЗА ОБАВЉАЊЕ ДЕЛАТНОСТИ</t>
  </si>
  <si>
    <t>Р.бр.</t>
  </si>
  <si>
    <t>ФИНАНСИЈСКИ ИНСТРУМЕНТИ</t>
  </si>
  <si>
    <t>СТАЊЕ НА КРАЈУ ПЕРИОДА</t>
  </si>
  <si>
    <t>1.1</t>
  </si>
  <si>
    <t>1.2</t>
  </si>
  <si>
    <t>1.3</t>
  </si>
  <si>
    <t>2.1</t>
  </si>
  <si>
    <t>2.2</t>
  </si>
  <si>
    <t>2.3</t>
  </si>
  <si>
    <t>3.1</t>
  </si>
  <si>
    <t>Власнички удели у јавним предузећима</t>
  </si>
  <si>
    <t>3.2</t>
  </si>
  <si>
    <t>4.1</t>
  </si>
  <si>
    <t>4.2</t>
  </si>
  <si>
    <t>4.3</t>
  </si>
  <si>
    <t>4.4</t>
  </si>
  <si>
    <t>5.1</t>
  </si>
  <si>
    <t>5.2</t>
  </si>
  <si>
    <t>5.3</t>
  </si>
  <si>
    <t>5.4</t>
  </si>
  <si>
    <t>5.5</t>
  </si>
  <si>
    <t>6.1</t>
  </si>
  <si>
    <t>7.1</t>
  </si>
  <si>
    <t>8.1</t>
  </si>
  <si>
    <t>8.2</t>
  </si>
  <si>
    <t>8.3</t>
  </si>
  <si>
    <t>9.1</t>
  </si>
  <si>
    <t>9.2</t>
  </si>
  <si>
    <t>9.3</t>
  </si>
  <si>
    <t>9.4</t>
  </si>
  <si>
    <t>9.5</t>
  </si>
  <si>
    <t>*последњи дан претходног квартала</t>
  </si>
  <si>
    <t>** последњи дан квартала за који се извештај доставља</t>
  </si>
  <si>
    <t>Маса НЕТО зарада (зарада по одбитку припадајућих пореза и доприноса на терет запосленог)</t>
  </si>
  <si>
    <t>Број чланова скупштине</t>
  </si>
  <si>
    <t>Накнаде члановима скупштине</t>
  </si>
  <si>
    <t>5. ПДВ и АВР</t>
  </si>
  <si>
    <t>АОП</t>
  </si>
  <si>
    <t>Веза АОП</t>
  </si>
  <si>
    <t>КРАТКОРЧНИ ФИНАНСИЈСКИ ПЛАСМАНИ</t>
  </si>
  <si>
    <t>018</t>
  </si>
  <si>
    <t>Пласмани сектору становништва</t>
  </si>
  <si>
    <t>Пласмани јавним предузећима</t>
  </si>
  <si>
    <t>Пласмани привредним друштвима</t>
  </si>
  <si>
    <t>1.4</t>
  </si>
  <si>
    <t>Пласмани финансијским институцијама</t>
  </si>
  <si>
    <t>1.5</t>
  </si>
  <si>
    <t>Остали пласмани</t>
  </si>
  <si>
    <t>ОСТАЛИ ДУГОРОЧНИ ФИНАНСИЈСКИ ПЛАСМАНИ</t>
  </si>
  <si>
    <t>011</t>
  </si>
  <si>
    <t>2.4</t>
  </si>
  <si>
    <t>2.5</t>
  </si>
  <si>
    <t>УЧЕШЋА У КАПИТАЛУ</t>
  </si>
  <si>
    <t>010</t>
  </si>
  <si>
    <t>Власнички удели у привредним друштвима</t>
  </si>
  <si>
    <t>3.3</t>
  </si>
  <si>
    <t>Власнички удели у финансијским институцијама</t>
  </si>
  <si>
    <t>3.4</t>
  </si>
  <si>
    <t>Остала учешћа у капиталу</t>
  </si>
  <si>
    <t>ПОТРАЖИВАЊА</t>
  </si>
  <si>
    <t>016</t>
  </si>
  <si>
    <t>Потраживања од сектора становништва</t>
  </si>
  <si>
    <t>Потраживања од јавних предузећа</t>
  </si>
  <si>
    <t>Потраживања од привредних друштава у стечају и ликвидацији</t>
  </si>
  <si>
    <t>Потраживања од привредних друштава у реструктурирању</t>
  </si>
  <si>
    <t>4.5</t>
  </si>
  <si>
    <t>Остала потраживања</t>
  </si>
  <si>
    <t>ОСТАЛА ПОТРАЖИВАЊА</t>
  </si>
  <si>
    <t>017 и 020</t>
  </si>
  <si>
    <t>Потраживања за више плаћен порез на добитак, ПДВ и остала потраживања</t>
  </si>
  <si>
    <t>КРАТКОРОЧНЕ ФИНАНСИЈСКЕ ОБАВЕЗЕ</t>
  </si>
  <si>
    <t>117</t>
  </si>
  <si>
    <t>Примљени кредити од привредних друштава</t>
  </si>
  <si>
    <t>6.2</t>
  </si>
  <si>
    <t>Примљени кредити од финансијских институција</t>
  </si>
  <si>
    <t>6.3</t>
  </si>
  <si>
    <t>Остали примљени кредити</t>
  </si>
  <si>
    <t>ДУГОРОЧНИ КРЕДИТИ И ОСТАЛЕ ДУГОРОЧНЕ ОБАВЕЗЕ</t>
  </si>
  <si>
    <t>114 и 115</t>
  </si>
  <si>
    <t>Примљени кредити/остале дугорочне обавезе према привредним друштавима</t>
  </si>
  <si>
    <t>7.2</t>
  </si>
  <si>
    <t>Примљени кредити/остале дугорочне обавезе према финансијским институцијама</t>
  </si>
  <si>
    <t>7.3</t>
  </si>
  <si>
    <t>Остали примљени кредити/остале дугорочне обавезе</t>
  </si>
  <si>
    <t>УДЕЛИ У КАПИТАЛУ</t>
  </si>
  <si>
    <t>Удели републичких органа и организација</t>
  </si>
  <si>
    <t>Удели јединициа локалне самоуправе и аутономне покрајине</t>
  </si>
  <si>
    <t>Удели осталих оснивача</t>
  </si>
  <si>
    <t>ОБАВЕЗЕ ИЗ ПОСЛОВАЊА</t>
  </si>
  <si>
    <t>Обавезе према сектору становништва</t>
  </si>
  <si>
    <t>Обавезе према јавним предузећима</t>
  </si>
  <si>
    <t>Обавезе према привредним друштвима у стечају и ликвидацији</t>
  </si>
  <si>
    <t>Обавезе према привредним друштвима у реструктурирању</t>
  </si>
  <si>
    <t xml:space="preserve">Остале обавезе из пословања </t>
  </si>
  <si>
    <t xml:space="preserve">ОСТАЛЕ ОБАВЕЗЕ </t>
  </si>
  <si>
    <t>118, 120 и 121</t>
  </si>
  <si>
    <t>10.1</t>
  </si>
  <si>
    <t>10.2</t>
  </si>
  <si>
    <t>10.3</t>
  </si>
  <si>
    <t>10.4</t>
  </si>
  <si>
    <t>10.5</t>
  </si>
  <si>
    <t>Обавезе по основу ПДВ и остале обавезе</t>
  </si>
  <si>
    <t>ГОТОВИНСКИ ЕКВИВАЛЕНТИ И ГОТОВИНА</t>
  </si>
  <si>
    <t>СТАЊЕ НА ДАН</t>
  </si>
  <si>
    <t>Врста средстава (текући рачун, благајна, девизни рачун, акредитиви..)</t>
  </si>
  <si>
    <t xml:space="preserve">Назив банке </t>
  </si>
  <si>
    <t>Износ у оригиналној валути</t>
  </si>
  <si>
    <t>Износ у динарима</t>
  </si>
  <si>
    <t>31.12.2013.</t>
  </si>
  <si>
    <t>30.06.2014.</t>
  </si>
  <si>
    <t>30.09.2014.</t>
  </si>
  <si>
    <t>31.12.2014.</t>
  </si>
  <si>
    <t>019</t>
  </si>
  <si>
    <t>Број запослених на одређено време</t>
  </si>
  <si>
    <t xml:space="preserve">Број запослених на неодређено време </t>
  </si>
  <si>
    <t>60 и 61</t>
  </si>
  <si>
    <t>1. Приходи од продаје</t>
  </si>
  <si>
    <t>2. Приходи од активирања учинака и робе</t>
  </si>
  <si>
    <t>3. Повећање вредности залиха учинака</t>
  </si>
  <si>
    <t>4. Смањење вредности залиха учинака</t>
  </si>
  <si>
    <t>64 и 65</t>
  </si>
  <si>
    <t>1. Набавна вредност продате робе</t>
  </si>
  <si>
    <t>2. Трошкови материјала</t>
  </si>
  <si>
    <t>3. Трошкови зарада, накнада зарада и остали лични расходи</t>
  </si>
  <si>
    <t>4. Трошкови амортизације и резервисања</t>
  </si>
  <si>
    <t>53 и 55</t>
  </si>
  <si>
    <t>5. Остали пословни расходи</t>
  </si>
  <si>
    <t>III. ПОСЛОВНИ ДОБИТАК (201-207)</t>
  </si>
  <si>
    <t>IV. ПОСЛОВНИ ГУБИТАК (207-201)</t>
  </si>
  <si>
    <t>V. ФИНАНСИЈСКИ ПРИХОДИ</t>
  </si>
  <si>
    <t>VI. ФИНАНСИЈСКИ РАСХОДИ</t>
  </si>
  <si>
    <t>VII. ОСТАЛИ ПРИХОДИ</t>
  </si>
  <si>
    <t>VIII. ОСТАЛИ РАСХОДИ</t>
  </si>
  <si>
    <t>69-59</t>
  </si>
  <si>
    <t>X. ГУБИТАК ИЗ РЕДОВНОГ ПОСЛОВАЊА ПРЕ ОПОРЕЗИВАЊА (214-213-215+216-217+218)</t>
  </si>
  <si>
    <t>59-69</t>
  </si>
  <si>
    <t>XI. НЕТО ДОБИТАК ПОСЛОВАЊА КОЈЕ СЕ ОБУСТАВЉА</t>
  </si>
  <si>
    <t>XII. НЕТО ГУБИТАК ПОСЛОВАЊА КОЈЕ СЕ ОБУСТАВЉА</t>
  </si>
  <si>
    <t>Б. ДОБИТАК ПРЕ ОПОРЕЗИВАЊА (219-220+221-222)</t>
  </si>
  <si>
    <t>В. ГУБИТАК ПРЕ ОПОРЕЗИВАЊА (220-219+222-221)</t>
  </si>
  <si>
    <t>Г. ПОРЕЗ НА ДОБИТАК</t>
  </si>
  <si>
    <t>1. Порески расход периода</t>
  </si>
  <si>
    <t>2. Одложени порески расходи периода</t>
  </si>
  <si>
    <t>3. Одложени порески приходи периода</t>
  </si>
  <si>
    <t>Д. ИСПЛАЋЕНА ЛИЧНА ПРИМАЊА ПОСЛОДАВЦУ</t>
  </si>
  <si>
    <t>Ђ. НЕТО ДОБИТАК (223-224-225-226+227-228)</t>
  </si>
  <si>
    <t>Е. НЕТО ГУБИТАК (224-223+225+226-227+228)</t>
  </si>
  <si>
    <t>Ж. НЕТО ДОБИТАК КОЈИ ПРИПАДА МАЊИНСКИМ УЛАГАЧИМА</t>
  </si>
  <si>
    <t>З. НЕТО ДОБИТАК КОЈИ ПРИПАДА ВЛАСНИЦИМА МАТИЧНОГ ПРАВНОГ ЛИЦА</t>
  </si>
  <si>
    <t>И. ЗАРАДА ПО АКЦИЈИ</t>
  </si>
  <si>
    <t>1. Основна зарада по акцији</t>
  </si>
  <si>
    <t>2. Умањена (разводњена) зарада по акцији</t>
  </si>
  <si>
    <t>МП</t>
  </si>
  <si>
    <t>Образац 4.</t>
  </si>
  <si>
    <t>Образац 10.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</si>
  <si>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</si>
  <si>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</si>
  <si>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</si>
  <si>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</si>
  <si>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</si>
  <si>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</si>
  <si>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</si>
  <si>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</si>
  <si>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</si>
  <si>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013</t>
  </si>
  <si>
    <t>014</t>
  </si>
  <si>
    <t>015</t>
  </si>
  <si>
    <t>017</t>
  </si>
  <si>
    <t>020</t>
  </si>
  <si>
    <t>021</t>
  </si>
  <si>
    <t>022</t>
  </si>
  <si>
    <t>023</t>
  </si>
  <si>
    <t>024</t>
  </si>
  <si>
    <t>025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</si>
  <si>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</si>
  <si>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</si>
  <si>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</si>
  <si>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</si>
  <si>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</si>
  <si>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</si>
  <si>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</si>
  <si>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</si>
  <si>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</si>
  <si>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</si>
  <si>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</si>
  <si>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</si>
  <si>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</si>
  <si>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</si>
  <si>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</si>
  <si>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</si>
  <si>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118</t>
  </si>
  <si>
    <t>119</t>
  </si>
  <si>
    <t>120</t>
  </si>
  <si>
    <t>121</t>
  </si>
  <si>
    <t>122</t>
  </si>
  <si>
    <t>123</t>
  </si>
  <si>
    <t>124</t>
  </si>
  <si>
    <t>125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</si>
  <si>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</si>
  <si>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</si>
  <si>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</si>
  <si>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</si>
  <si>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</si>
  <si>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</si>
  <si>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</si>
  <si>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</si>
  <si>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</si>
  <si>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</si>
  <si>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</si>
  <si>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</si>
  <si>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</si>
  <si>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</si>
  <si>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</si>
  <si>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</si>
  <si>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</si>
  <si>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</si>
  <si>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25</t>
  </si>
  <si>
    <t>26</t>
  </si>
  <si>
    <t>27</t>
  </si>
  <si>
    <t>28</t>
  </si>
  <si>
    <t>IX. ДОБИТАК ИЗ РЕДОВНОГ ПОСЛОВАЊА ПРЕ ОПОРЕЗИВАЊА (213-214+215-216+217-218)</t>
  </si>
  <si>
    <t>II. ПОСЛОВНИ РАСХОДИ (208 до 212)</t>
  </si>
  <si>
    <t xml:space="preserve">А. ПРИХОДИ И РАСХОДИ ИЗ РЕДОВНОГ ПОСЛОВАЊА
 </t>
  </si>
  <si>
    <t xml:space="preserve">
 I. ПОСЛОВНИ ПРИХОДИ (202+203+204-205+206)</t>
  </si>
  <si>
    <t>В. ОДЛОЖЕНА ПОРЕСКА СРЕДСТВА</t>
  </si>
  <si>
    <t>Д. ГУБИТАК ИЗНАД ВИСИНЕ КАПИТАЛА</t>
  </si>
  <si>
    <t>Е. ВАНБИЛАНСНА АКТИВА</t>
  </si>
  <si>
    <t>В. OДЛОЖЕНЕ ПОРЕСКЕ ОБАВЕЗЕ</t>
  </si>
  <si>
    <t>Г. УКУПНА ПАСИВА (101+111+123)</t>
  </si>
  <si>
    <t>Д. ВАНБИЛАНСНА ПАСИВА</t>
  </si>
  <si>
    <t>I. OСНОВНИ  КАПИТАЛ</t>
  </si>
  <si>
    <t>47, 48, осим 481 и 49 осим 498</t>
  </si>
  <si>
    <t>6. Oбавезе по основу пореза на добитак</t>
  </si>
  <si>
    <t>I. ПРИЛИВИ ГОТОВИНЕ ИЗ ПОСЛОВНИХ АКТИВНОСТИ (1 до 3)</t>
  </si>
  <si>
    <t>II. ОДЛИВИ ГОТОВИНЕ ИЗ ПОСЛОВНИХ АКТИВНОСТИ (1 до 5)</t>
  </si>
  <si>
    <t>III.НЕТО ПРИЛИВ ГОТОВИНЕ ИЗ ПОСЛОВНИХ АКТИВНОСТИ (II-I)</t>
  </si>
  <si>
    <t>IV. НЕТО ОДЛИВ ГОТОВИНЕ ИЗ ПОСЛОВНИХ АКТИВНОСТИ (I-II)</t>
  </si>
  <si>
    <t>I. ПРИЛИВИ ГОТОВИНЕ ИЗ АКТИВНОСТИ ИНВЕСТИРАЊА (1 дo 5)</t>
  </si>
  <si>
    <t>II. ОДЛИВИ ГОТОВИНЕ ИЗ АКТИВНОСТИ ИНВЕСТИРАЊА (1 до 3)</t>
  </si>
  <si>
    <t>III. НЕТО ПРИЛИВ ГОТОВИНЕ ИЗ АКТИВНОСТИ ИНВЕСТИРАЊА (I-II)</t>
  </si>
  <si>
    <t>IV. НЕТО ОДЛИВ ГОТОВИНЕ ИЗ АКТИВНОСТИ ИНВЕСТИРАЊА (II-I)</t>
  </si>
  <si>
    <t>I ПРИЛИВИ ГОТОВИНЕ ИЗ АКТИВНОСТИ ФИНАНСИРАЊА (1 до 3)</t>
  </si>
  <si>
    <t>II. ОДЛИВИ ГОТОВИНЕ ИЗ АКТИВНОСТИ ФИНАНСИРАЊА (1 до 4)</t>
  </si>
  <si>
    <t>III. НЕТО ПРИЛИВ ГОТОВИНЕ ИЗ АКТИВНОСТИ ФИНАНСИРАЊА (I-II)</t>
  </si>
  <si>
    <t>IV. НЕТО ОДЛИВ ГОТОВИНЕ ИЗ АКТИВНОСТИ ФИНАНСИРАЊА (II-I)</t>
  </si>
  <si>
    <t>Г. СВЕГА ПРИЛИВИ ГОТОВИНЕ (301+313+325)</t>
  </si>
  <si>
    <t>Д. СВЕГА ОДЛИВИ ГОТОВИНЕ (305+319+329)</t>
  </si>
  <si>
    <t>Ђ. НЕТО ПРИЛИВИ ГОТОВИНЕ (336-337)</t>
  </si>
  <si>
    <t>Е. НЕТО ОДЛИВИ ГОТОВИНЕ (337-336)</t>
  </si>
  <si>
    <t>Ж. ГОТОВИНА НА ПОЧЕТКУ ОБРАЧУНСКОГ ПЕРИОДА</t>
  </si>
  <si>
    <t>З. ПОЗИТИВНЕ КУРСНЕ РАЗЛИКЕ ПО ОСНОВУ ПРЕРАЧУНА ГОТОВИНЕ</t>
  </si>
  <si>
    <t>И. НЕГАТИВНЕ КУРСНЕ РАЗЛИКЕ ПО ОСНОВУ ПРЕРАЧУНА ГОТОВИНЕ</t>
  </si>
  <si>
    <t>Ј. ГОТОВИНА НА КРАЈУ ОБРАЧУНСКОГ ПЕРИОДА (338-339+340+341-342)</t>
  </si>
  <si>
    <t>Маса БРУТО 1  зарада (зарада са припадајућим порезом и доприносима на терет запосленог)</t>
  </si>
  <si>
    <t xml:space="preserve">Маса БРУТО 2 зарада (зарада са припадајућим порезом и доприносима на терет послодавца) </t>
  </si>
  <si>
    <t xml:space="preserve"> - на неодређено време</t>
  </si>
  <si>
    <t>- на одређено време</t>
  </si>
  <si>
    <t>4.2.</t>
  </si>
  <si>
    <t>4.1.</t>
  </si>
  <si>
    <t>Основ одлива / пријема кадрова</t>
  </si>
  <si>
    <t>Број запослених  по кадровској евиденцији - УКУПНО*</t>
  </si>
  <si>
    <t xml:space="preserve">* број запослених последњег дана извештајног периода </t>
  </si>
  <si>
    <t xml:space="preserve">** позиције од 5 до 29 које се исказују у новчаним јединицама приказати у бруто износу </t>
  </si>
  <si>
    <t>Плански курс:_______________</t>
  </si>
  <si>
    <t>5. Остали пословни приходи</t>
  </si>
  <si>
    <t>67 и 68</t>
  </si>
  <si>
    <t>57 и 58</t>
  </si>
  <si>
    <r>
      <t xml:space="preserve">A.СТАЛНА ИМОВИНА </t>
    </r>
    <r>
      <rPr>
        <sz val="16"/>
        <rFont val="Times New Roman"/>
        <family val="1"/>
        <charset val="238"/>
      </rPr>
      <t>(002+003+004+005+009)</t>
    </r>
  </si>
  <si>
    <r>
      <t xml:space="preserve">B. OБРТНА ИМОВИНА </t>
    </r>
    <r>
      <rPr>
        <sz val="16"/>
        <rFont val="Times New Roman"/>
        <family val="1"/>
        <charset val="238"/>
      </rPr>
      <t>(013+014+015)</t>
    </r>
  </si>
  <si>
    <r>
      <t xml:space="preserve">Г. ПОСЛОВНА ИМОВИНА </t>
    </r>
    <r>
      <rPr>
        <sz val="16"/>
        <rFont val="Times New Roman"/>
        <family val="1"/>
        <charset val="238"/>
      </rPr>
      <t>(001+012+021)</t>
    </r>
  </si>
  <si>
    <r>
      <t xml:space="preserve">Ђ. УКУПНА АКТИВА </t>
    </r>
    <r>
      <rPr>
        <sz val="16"/>
        <rFont val="Times New Roman"/>
        <family val="1"/>
        <charset val="238"/>
      </rPr>
      <t>(022+023)</t>
    </r>
  </si>
  <si>
    <r>
      <t xml:space="preserve">A. KАПИТАЛ </t>
    </r>
    <r>
      <rPr>
        <sz val="16"/>
        <rFont val="Times New Roman"/>
        <family val="1"/>
        <charset val="238"/>
      </rPr>
      <t>(102+103+104+105+106-107+108-109-110)</t>
    </r>
  </si>
  <si>
    <r>
      <t xml:space="preserve">Б. ДУГОРОЧНА РЕЗЕРВИСАЊА И ОБАВЕЗЕ </t>
    </r>
    <r>
      <rPr>
        <sz val="16"/>
        <rFont val="Times New Roman"/>
        <family val="1"/>
        <charset val="238"/>
      </rPr>
      <t>(112+113+116)</t>
    </r>
  </si>
  <si>
    <t>020,022,023,026,027(дeo)</t>
  </si>
  <si>
    <t>**Укупно стање кредитне задужености треба да одговара збиру позиција 6.2 и 7.2 - у обрасцу 10</t>
  </si>
  <si>
    <t>021,025,027дeo, 028 дeo</t>
  </si>
  <si>
    <t xml:space="preserve">Накнаде трошкова на службеном путу </t>
  </si>
  <si>
    <t>Реализација 
01.01-31.12.2013.      Претходна година</t>
  </si>
  <si>
    <t>План за
01.01-31.12.2014.             Текућа година</t>
  </si>
  <si>
    <t xml:space="preserve">Планирано стање 
на дан 31.12.2014. </t>
  </si>
  <si>
    <t>Предузеће: ЈП за склоништа</t>
  </si>
  <si>
    <t>Матични број: 07892845</t>
  </si>
  <si>
    <t>Одлазак у пензију</t>
  </si>
  <si>
    <t>Текући рачун</t>
  </si>
  <si>
    <t>Закуп склоништа</t>
  </si>
  <si>
    <t>Закуп локала</t>
  </si>
  <si>
    <t>Закуп пословног простора</t>
  </si>
  <si>
    <t>Стање на дан 
31.12.2013.</t>
  </si>
  <si>
    <t>033дo038,039 (дeo), мунис 037</t>
  </si>
  <si>
    <t>Oвлашћено лице ________________</t>
  </si>
  <si>
    <t xml:space="preserve">ИЗВЕШТАЈ О СТАЊУ ПОЈЕДИНИХ ФИНАНСИЈСКИХ ИНСТРУМЕНАТА У БИЛАНСНОЈ АКТИВИ И ПАСИВИ ЈАВНОГ ПРЕДУЗЕЋА
</t>
  </si>
  <si>
    <t>1</t>
  </si>
  <si>
    <t>I Материјали за одржавање:</t>
  </si>
  <si>
    <t>П1 - електро</t>
  </si>
  <si>
    <t>П2 - машински</t>
  </si>
  <si>
    <t>П3 - водовод</t>
  </si>
  <si>
    <t>П4  - молерско фарб.</t>
  </si>
  <si>
    <t>П5 - профилисане гумене заптивне траке</t>
  </si>
  <si>
    <t>II П6 - Набавка аутоделова и потрошног материјала за одржавање возила - гуме за возила</t>
  </si>
  <si>
    <t>П7 - Ситан инвентар и алат за одржавање склоништа</t>
  </si>
  <si>
    <t>2</t>
  </si>
  <si>
    <t>Средства личне заштите</t>
  </si>
  <si>
    <t>3</t>
  </si>
  <si>
    <t>Набавка опреме и уређаја у склоништима:</t>
  </si>
  <si>
    <t>П1 - набавка ручних генератора</t>
  </si>
  <si>
    <t>П2 - ФКЗ</t>
  </si>
  <si>
    <t>4</t>
  </si>
  <si>
    <t>Набавка опреме за боравак у склоништима:</t>
  </si>
  <si>
    <t>П1 - опрема за боравак</t>
  </si>
  <si>
    <t>П2 - санитарна опрема</t>
  </si>
  <si>
    <t>П3 - опрема за воду</t>
  </si>
  <si>
    <t>П4 - опрема за самоспасавање</t>
  </si>
  <si>
    <t>Набавка горива</t>
  </si>
  <si>
    <t>Набавка потребне хардверске опреме</t>
  </si>
  <si>
    <t>Средства за одржавање хигијене</t>
  </si>
  <si>
    <t>Канцеларијски материјал</t>
  </si>
  <si>
    <t>Тонери</t>
  </si>
  <si>
    <t>Топли и хладни напитци</t>
  </si>
  <si>
    <t>Набавка електричне енергије</t>
  </si>
  <si>
    <t>Обезбеђење објеката</t>
  </si>
  <si>
    <t>Дефектажа и сервисирање постојећих дизел агрегата</t>
  </si>
  <si>
    <t>Услуге хитних интервенција у склоништима</t>
  </si>
  <si>
    <t>Сервисирање возног парка</t>
  </si>
  <si>
    <t>Набавка и замена дотрајалог платна на седиштима</t>
  </si>
  <si>
    <t>Здравствене услуге (систематски прегледи)</t>
  </si>
  <si>
    <t>Услуге израде плана генералне регулационе мреже</t>
  </si>
  <si>
    <t>Одржавање  ASW информационог система</t>
  </si>
  <si>
    <t>Услуге процене имовине</t>
  </si>
  <si>
    <t>Услуга увођења ISO стандарда 9001</t>
  </si>
  <si>
    <t>Адвокатске услуге</t>
  </si>
  <si>
    <t>Услуга израде пројектне документације у циљу легализације изграђених склоништа</t>
  </si>
  <si>
    <t>Услуга мобилне телефоније</t>
  </si>
  <si>
    <t>Одржавање пословних простора и пословних објеката:</t>
  </si>
  <si>
    <t>П1 - одржавање стаклене фасаде</t>
  </si>
  <si>
    <t>П2 - одржавање подова</t>
  </si>
  <si>
    <t>П3 - инсталација и уређаја</t>
  </si>
  <si>
    <t>П4 - обавезне периодичне противпожарне контроле, сервис аутоматских врата и сл.</t>
  </si>
  <si>
    <t>П5 - одржавање зеленила</t>
  </si>
  <si>
    <t>Разне занатске услуге у функцији одржавања склоништа:</t>
  </si>
  <si>
    <t>П1 - викловање мотора</t>
  </si>
  <si>
    <t>П2 - израда металних рез.делова за уређаје и опрему</t>
  </si>
  <si>
    <t>П3 - монтажа профилисаних гум.зативака</t>
  </si>
  <si>
    <t>П4 - мање занатске поправке у склоништима</t>
  </si>
  <si>
    <t>П5 - прање теренских возила</t>
  </si>
  <si>
    <t>Текуће и инвестиционо одржавање склоништа увођењем коопераната</t>
  </si>
  <si>
    <t>Oстало</t>
  </si>
  <si>
    <t>Канцеларијски намештај</t>
  </si>
  <si>
    <t>Набавка агрегата 220 W</t>
  </si>
  <si>
    <t>Набавка апарата за почетно гашење пожара</t>
  </si>
  <si>
    <t>Набавка стручне литературе</t>
  </si>
  <si>
    <t>Рекламни материјал</t>
  </si>
  <si>
    <t>Набавка алата, резервних делова и материјала за одржавање хардвера</t>
  </si>
  <si>
    <t>Набавка уређаја за фотокопирање</t>
  </si>
  <si>
    <t>Набавка аутоделова и потрошног материјала за одржавање возила - мазиво</t>
  </si>
  <si>
    <t>Ревизија</t>
  </si>
  <si>
    <t>Геодетско снимање за потребе укњижбе</t>
  </si>
  <si>
    <t>Услуге сервисирања и контоле противпожарних и хидрантских система у склоништу</t>
  </si>
  <si>
    <t>Услуге стручног образовања запослених</t>
  </si>
  <si>
    <t>Услуге прикључка и сагласности на прикључење објекта на јавне енерг.системе - по рачунима комуналних предузећа</t>
  </si>
  <si>
    <t>Легализација изграђених склоништа (разне таксе за укњижбу, употр.дозволу и сл)</t>
  </si>
  <si>
    <t>Услуге судског вештачења</t>
  </si>
  <si>
    <t>ПТТ услуге</t>
  </si>
  <si>
    <t>Комуналне услуге</t>
  </si>
  <si>
    <t>Обавезни лекарски прегледи</t>
  </si>
  <si>
    <t>Курс прве помоћи</t>
  </si>
  <si>
    <t>Регистрација и осигурање возила</t>
  </si>
  <si>
    <t>Разноврсне хитне услуге одржавања и занатских поправки</t>
  </si>
  <si>
    <t>Израда пројектног програма ради израде плана генералне регулационе мреже</t>
  </si>
  <si>
    <t>Oвлашћено лице: __________________________</t>
  </si>
  <si>
    <t>Oвлашћено лице: ____________________</t>
  </si>
  <si>
    <t>Oвлашћено лице: ________________________</t>
  </si>
  <si>
    <t>Овлашћено лице_____________</t>
  </si>
  <si>
    <t>Наканде члановима надзорног одбора***</t>
  </si>
  <si>
    <t>Стипендије-стручно усавршавање (семинари)</t>
  </si>
  <si>
    <t>Споразумни прекид радног односа</t>
  </si>
  <si>
    <t>Донације*</t>
  </si>
  <si>
    <t xml:space="preserve">Интернет услуге   </t>
  </si>
  <si>
    <t>Дератизација</t>
  </si>
  <si>
    <t>Осигурање посл. објеката, посл. зграде и запосл.</t>
  </si>
  <si>
    <t>период  30.09.2014.</t>
  </si>
  <si>
    <t xml:space="preserve">Индекс 
 период 30.09.2014./ план текућа година </t>
  </si>
  <si>
    <t>Реализација 
01.01-31.12.2013.
 Претходна година</t>
  </si>
  <si>
    <t>*** Надзорни одбор именован 04.09.2014.г.</t>
  </si>
  <si>
    <t>БИЛАНС УСПЕХА у периоду 01.10.-31.12.2014. године</t>
  </si>
  <si>
    <t>период  31.12.2014.</t>
  </si>
  <si>
    <t xml:space="preserve">Индекс 
 период 01.10.-31.12.2014/ план текућа година </t>
  </si>
  <si>
    <t>БИЛАНС СТАЊА  на дан 31.12.2014. године</t>
  </si>
  <si>
    <t>Индекс период 31.12.2014/ програм текућа година</t>
  </si>
  <si>
    <t>период 31.12.2014.</t>
  </si>
  <si>
    <t xml:space="preserve">Индекс 
 период 31.12.2014/ план текућа година </t>
  </si>
  <si>
    <t>период 31.12.2014</t>
  </si>
  <si>
    <t>ИЗВЕШТАЈ О ТОКОВИМА ГОТОВИНЕ у периоду од 01.10.-31.12.2014. године</t>
  </si>
  <si>
    <t xml:space="preserve">Индекс 
 период 31.12.2014/ програм текућа година </t>
  </si>
  <si>
    <t>31.12.2014</t>
  </si>
  <si>
    <t xml:space="preserve">         Oвлашћено лице: ________________________</t>
  </si>
  <si>
    <t>период  31.12.2014</t>
  </si>
  <si>
    <t xml:space="preserve">Индекс 
 период 31.12.2014/ текућа година </t>
  </si>
  <si>
    <t>Терући рачун</t>
  </si>
  <si>
    <t>Банка интеса</t>
  </si>
  <si>
    <t>Пираеус банка ад</t>
  </si>
  <si>
    <t>Марфин банка ад</t>
  </si>
  <si>
    <t>КБМ банка</t>
  </si>
  <si>
    <t>Уникредит банка</t>
  </si>
  <si>
    <t>Комерцијална банка</t>
  </si>
  <si>
    <t xml:space="preserve">Банка поштанска штедионица </t>
  </si>
  <si>
    <t>Универзал банка</t>
  </si>
  <si>
    <t>ОТП банка Србија ад</t>
  </si>
  <si>
    <t>AIK  банка A.Д.</t>
  </si>
  <si>
    <t>Oвлашћено лице: ________________</t>
  </si>
  <si>
    <t>Датум: 30.01.2015.године</t>
  </si>
  <si>
    <t>Датум: 30.01.2015. године</t>
  </si>
  <si>
    <t>Датум:30.01.2015. године</t>
  </si>
  <si>
    <t>Период 01.10.-31.12.2014.</t>
  </si>
  <si>
    <t xml:space="preserve">Индекс 
 период 01.10-31.12.2014/ текућа година </t>
  </si>
  <si>
    <t>П3 - ФВУ</t>
  </si>
  <si>
    <t>П4 - Инструменти за контролу проветравања</t>
  </si>
  <si>
    <t>Датум: 30.01.2015.</t>
  </si>
  <si>
    <t>0</t>
  </si>
  <si>
    <t/>
  </si>
  <si>
    <t>Напомена: одступања од планираних  величина  исказаних у четвртом кварталу,  резултат је извешене процене   вредности  имовине. Процену је радио Економски факултет из Београда.</t>
  </si>
  <si>
    <t>Позиције  осталих прихода и расхода су  резултат  процене инвестиционих некретнина.  Процена  је, поред осталих прихода и расхода утицала и на  смањење амортизације , тако да је у односу на  план скоро дупло мања.</t>
  </si>
  <si>
    <t>Напомена: Сагласно напоменама и оквиру Биланса успеха,  процена имовине рефлектовала се и на биланс стања, и то у повећању вредности  грађевинских објеката  и инвестиционих некретнина и</t>
  </si>
  <si>
    <t>и  на формирање ревалоризационих реѕерви.</t>
  </si>
  <si>
    <t>Напомена,  Одступања у односу на план су најзначајнијја у делу улагања у  набавку  опреме (поз.23)  које су пренете у 2015.годину, па саим тим није било потребе ни  за повлаћењем  орочених слободних новчаних средстава.</t>
  </si>
  <si>
    <t>Стање на дан 31.12.2014. године**</t>
  </si>
  <si>
    <t>Стање на дан 30.09.2014. године*</t>
  </si>
</sst>
</file>

<file path=xl/styles.xml><?xml version="1.0" encoding="utf-8"?>
<styleSheet xmlns="http://schemas.openxmlformats.org/spreadsheetml/2006/main">
  <numFmts count="3">
    <numFmt numFmtId="164" formatCode="###########"/>
    <numFmt numFmtId="165" formatCode="#,##0;[Red]#,##0"/>
    <numFmt numFmtId="166" formatCode="#,##0.00;[Red]#,##0.00"/>
  </numFmts>
  <fonts count="4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Arial"/>
      <family val="2"/>
    </font>
    <font>
      <b/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</font>
    <font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  <charset val="238"/>
    </font>
    <font>
      <sz val="11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1"/>
      <color indexed="8"/>
      <name val="Times New Roman"/>
      <family val="1"/>
      <charset val="238"/>
    </font>
    <font>
      <sz val="12"/>
      <color indexed="8"/>
      <name val="Times New Roman"/>
      <family val="1"/>
    </font>
    <font>
      <sz val="14"/>
      <name val="Times New Roman"/>
      <family val="1"/>
      <charset val="238"/>
    </font>
    <font>
      <sz val="16"/>
      <name val="Times New Roman"/>
      <family val="1"/>
      <charset val="238"/>
    </font>
    <font>
      <b/>
      <sz val="16"/>
      <name val="Times New Roman"/>
      <family val="1"/>
      <charset val="238"/>
    </font>
    <font>
      <sz val="14"/>
      <name val="Arial"/>
      <family val="2"/>
    </font>
    <font>
      <sz val="14"/>
      <name val="Times New Roman"/>
      <family val="1"/>
    </font>
    <font>
      <b/>
      <sz val="14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i/>
      <sz val="14"/>
      <name val="Times New Roman"/>
      <family val="1"/>
    </font>
    <font>
      <sz val="8"/>
      <color indexed="8"/>
      <name val="Arial"/>
      <family val="2"/>
    </font>
    <font>
      <b/>
      <sz val="10"/>
      <name val="Arial"/>
      <family val="2"/>
    </font>
    <font>
      <sz val="12"/>
      <name val="Tahoma"/>
      <family val="2"/>
    </font>
    <font>
      <sz val="14"/>
      <color rgb="FF000000"/>
      <name val="Times New Roman"/>
      <family val="1"/>
    </font>
    <font>
      <sz val="16"/>
      <color rgb="FFFF0000"/>
      <name val="Times New Roman"/>
      <family val="1"/>
      <charset val="238"/>
    </font>
    <font>
      <b/>
      <sz val="11"/>
      <color theme="1"/>
      <name val="Calibri"/>
      <family val="2"/>
      <scheme val="minor"/>
    </font>
    <font>
      <i/>
      <sz val="12"/>
      <name val="Times New Roman"/>
      <family val="1"/>
    </font>
    <font>
      <i/>
      <sz val="12"/>
      <color indexed="8"/>
      <name val="Times New Roman"/>
      <family val="1"/>
    </font>
    <font>
      <sz val="10"/>
      <name val="Arial"/>
      <family val="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">
    <xf numFmtId="0" fontId="0" fillId="0" borderId="0"/>
    <xf numFmtId="0" fontId="16" fillId="0" borderId="0"/>
    <xf numFmtId="0" fontId="39" fillId="0" borderId="0"/>
    <xf numFmtId="0" fontId="4" fillId="0" borderId="0"/>
    <xf numFmtId="0" fontId="3" fillId="0" borderId="0"/>
  </cellStyleXfs>
  <cellXfs count="552">
    <xf numFmtId="0" fontId="0" fillId="0" borderId="0" xfId="0"/>
    <xf numFmtId="0" fontId="5" fillId="0" borderId="0" xfId="0" applyFont="1"/>
    <xf numFmtId="0" fontId="6" fillId="0" borderId="0" xfId="0" applyFont="1"/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Alignment="1"/>
    <xf numFmtId="0" fontId="6" fillId="0" borderId="0" xfId="0" applyFont="1" applyBorder="1"/>
    <xf numFmtId="0" fontId="6" fillId="0" borderId="0" xfId="0" applyFont="1" applyAlignment="1">
      <alignment horizontal="right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justify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justify"/>
    </xf>
    <xf numFmtId="0" fontId="6" fillId="0" borderId="0" xfId="0" applyFont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top" wrapText="1"/>
    </xf>
    <xf numFmtId="0" fontId="6" fillId="0" borderId="0" xfId="0" applyFont="1" applyBorder="1" applyAlignment="1">
      <alignment horizontal="left"/>
    </xf>
    <xf numFmtId="0" fontId="10" fillId="0" borderId="0" xfId="0" applyFont="1" applyAlignment="1">
      <alignment horizontal="right"/>
    </xf>
    <xf numFmtId="0" fontId="9" fillId="0" borderId="0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10" fillId="0" borderId="0" xfId="0" applyFont="1" applyAlignment="1"/>
    <xf numFmtId="0" fontId="11" fillId="0" borderId="1" xfId="0" applyFont="1" applyBorder="1"/>
    <xf numFmtId="0" fontId="10" fillId="0" borderId="1" xfId="0" applyFont="1" applyBorder="1"/>
    <xf numFmtId="0" fontId="12" fillId="0" borderId="1" xfId="0" applyFont="1" applyBorder="1"/>
    <xf numFmtId="0" fontId="11" fillId="0" borderId="0" xfId="0" applyFont="1" applyBorder="1"/>
    <xf numFmtId="0" fontId="12" fillId="0" borderId="4" xfId="0" applyFont="1" applyBorder="1"/>
    <xf numFmtId="0" fontId="10" fillId="0" borderId="4" xfId="0" applyFont="1" applyBorder="1"/>
    <xf numFmtId="0" fontId="13" fillId="0" borderId="0" xfId="0" applyFont="1"/>
    <xf numFmtId="0" fontId="5" fillId="0" borderId="0" xfId="0" applyFont="1" applyBorder="1" applyAlignment="1"/>
    <xf numFmtId="0" fontId="10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49" fontId="6" fillId="0" borderId="1" xfId="0" applyNumberFormat="1" applyFont="1" applyBorder="1" applyAlignment="1">
      <alignment horizontal="center" vertical="center"/>
    </xf>
    <xf numFmtId="0" fontId="6" fillId="0" borderId="0" xfId="0" applyFont="1" applyFill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9" fillId="0" borderId="0" xfId="0" applyFont="1"/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7" fillId="0" borderId="0" xfId="0" applyFont="1"/>
    <xf numFmtId="0" fontId="0" fillId="0" borderId="0" xfId="0" applyAlignment="1"/>
    <xf numFmtId="0" fontId="17" fillId="0" borderId="0" xfId="0" applyFont="1" applyBorder="1"/>
    <xf numFmtId="0" fontId="17" fillId="0" borderId="0" xfId="0" applyFont="1" applyAlignment="1">
      <alignment horizontal="right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20" fillId="0" borderId="0" xfId="0" applyFont="1" applyAlignment="1">
      <alignment horizontal="right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10" fillId="0" borderId="0" xfId="0" applyFont="1" applyBorder="1"/>
    <xf numFmtId="0" fontId="9" fillId="0" borderId="0" xfId="0" applyFont="1" applyBorder="1" applyAlignment="1"/>
    <xf numFmtId="49" fontId="5" fillId="0" borderId="0" xfId="0" applyNumberFormat="1" applyFont="1"/>
    <xf numFmtId="49" fontId="6" fillId="0" borderId="0" xfId="0" applyNumberFormat="1" applyFont="1"/>
    <xf numFmtId="0" fontId="21" fillId="0" borderId="0" xfId="0" applyFont="1"/>
    <xf numFmtId="0" fontId="21" fillId="0" borderId="0" xfId="0" applyFont="1" applyBorder="1"/>
    <xf numFmtId="0" fontId="18" fillId="0" borderId="1" xfId="0" applyFont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2" fillId="0" borderId="1" xfId="0" applyFont="1" applyBorder="1"/>
    <xf numFmtId="0" fontId="22" fillId="0" borderId="0" xfId="0" applyFont="1"/>
    <xf numFmtId="0" fontId="22" fillId="0" borderId="1" xfId="0" applyFont="1" applyBorder="1" applyAlignment="1">
      <alignment horizontal="center"/>
    </xf>
    <xf numFmtId="0" fontId="22" fillId="0" borderId="5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left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2" fillId="0" borderId="0" xfId="0" applyFont="1" applyBorder="1"/>
    <xf numFmtId="0" fontId="22" fillId="0" borderId="0" xfId="0" applyFont="1" applyAlignment="1"/>
    <xf numFmtId="0" fontId="22" fillId="0" borderId="0" xfId="0" applyFont="1" applyAlignment="1">
      <alignment horizontal="center"/>
    </xf>
    <xf numFmtId="0" fontId="22" fillId="0" borderId="0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3" fontId="9" fillId="0" borderId="1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center" vertical="center"/>
    </xf>
    <xf numFmtId="49" fontId="22" fillId="0" borderId="1" xfId="0" applyNumberFormat="1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49" fontId="22" fillId="0" borderId="0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3" fontId="22" fillId="0" borderId="0" xfId="0" applyNumberFormat="1" applyFont="1" applyFill="1" applyBorder="1" applyAlignment="1" applyProtection="1">
      <alignment vertical="center"/>
      <protection locked="0"/>
    </xf>
    <xf numFmtId="0" fontId="22" fillId="0" borderId="0" xfId="0" applyFont="1" applyFill="1" applyBorder="1" applyAlignment="1">
      <alignment horizontal="center" vertical="center"/>
    </xf>
    <xf numFmtId="0" fontId="24" fillId="0" borderId="1" xfId="0" applyFont="1" applyBorder="1" applyAlignment="1">
      <alignment vertical="center" wrapText="1"/>
    </xf>
    <xf numFmtId="49" fontId="23" fillId="0" borderId="1" xfId="0" applyNumberFormat="1" applyFont="1" applyBorder="1" applyAlignment="1">
      <alignment horizontal="center" vertical="center"/>
    </xf>
    <xf numFmtId="3" fontId="23" fillId="0" borderId="1" xfId="0" applyNumberFormat="1" applyFont="1" applyFill="1" applyBorder="1" applyAlignment="1">
      <alignment vertical="center"/>
    </xf>
    <xf numFmtId="0" fontId="23" fillId="0" borderId="1" xfId="0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49" fontId="23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49" fontId="22" fillId="0" borderId="0" xfId="0" applyNumberFormat="1" applyFont="1"/>
    <xf numFmtId="0" fontId="23" fillId="0" borderId="0" xfId="0" applyFont="1" applyAlignment="1"/>
    <xf numFmtId="0" fontId="23" fillId="0" borderId="0" xfId="0" applyFont="1" applyAlignment="1">
      <alignment horizontal="center"/>
    </xf>
    <xf numFmtId="0" fontId="23" fillId="0" borderId="0" xfId="0" applyFont="1" applyBorder="1" applyAlignment="1">
      <alignment horizontal="left" vertical="center" wrapText="1"/>
    </xf>
    <xf numFmtId="0" fontId="23" fillId="0" borderId="0" xfId="0" applyFont="1" applyBorder="1" applyAlignment="1">
      <alignment vertical="center" wrapText="1"/>
    </xf>
    <xf numFmtId="49" fontId="23" fillId="0" borderId="0" xfId="0" applyNumberFormat="1" applyFont="1" applyAlignment="1"/>
    <xf numFmtId="0" fontId="22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5" fillId="0" borderId="0" xfId="0" applyFont="1"/>
    <xf numFmtId="0" fontId="9" fillId="0" borderId="0" xfId="0" applyFont="1" applyBorder="1" applyAlignment="1">
      <alignment horizontal="left" vertical="center" wrapText="1"/>
    </xf>
    <xf numFmtId="0" fontId="22" fillId="0" borderId="0" xfId="0" applyFont="1" applyBorder="1" applyAlignment="1">
      <alignment wrapText="1"/>
    </xf>
    <xf numFmtId="0" fontId="22" fillId="0" borderId="0" xfId="0" applyFont="1" applyBorder="1" applyAlignment="1">
      <alignment horizontal="center" wrapText="1"/>
    </xf>
    <xf numFmtId="49" fontId="22" fillId="2" borderId="1" xfId="1" applyNumberFormat="1" applyFont="1" applyFill="1" applyBorder="1" applyAlignment="1">
      <alignment horizontal="center"/>
    </xf>
    <xf numFmtId="3" fontId="22" fillId="0" borderId="1" xfId="0" applyNumberFormat="1" applyFont="1" applyBorder="1" applyAlignment="1">
      <alignment horizontal="right" vertical="center" wrapText="1"/>
    </xf>
    <xf numFmtId="3" fontId="22" fillId="0" borderId="1" xfId="0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22" fillId="0" borderId="1" xfId="0" applyFont="1" applyBorder="1" applyAlignment="1">
      <alignment horizontal="left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Border="1"/>
    <xf numFmtId="49" fontId="22" fillId="0" borderId="0" xfId="0" applyNumberFormat="1" applyFont="1" applyBorder="1" applyAlignment="1">
      <alignment horizontal="center" vertical="center"/>
    </xf>
    <xf numFmtId="0" fontId="22" fillId="0" borderId="0" xfId="0" applyFont="1" applyBorder="1" applyAlignment="1">
      <alignment horizontal="left" vertical="center"/>
    </xf>
    <xf numFmtId="0" fontId="26" fillId="0" borderId="0" xfId="0" applyFont="1"/>
    <xf numFmtId="2" fontId="26" fillId="0" borderId="0" xfId="0" applyNumberFormat="1" applyFont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 wrapText="1"/>
    </xf>
    <xf numFmtId="0" fontId="26" fillId="0" borderId="0" xfId="0" applyFont="1" applyAlignment="1">
      <alignment horizontal="center"/>
    </xf>
    <xf numFmtId="0" fontId="26" fillId="0" borderId="0" xfId="0" applyFont="1" applyAlignment="1"/>
    <xf numFmtId="0" fontId="26" fillId="0" borderId="0" xfId="0" applyFont="1" applyAlignment="1">
      <alignment horizontal="left"/>
    </xf>
    <xf numFmtId="0" fontId="27" fillId="0" borderId="1" xfId="0" applyFont="1" applyFill="1" applyBorder="1" applyAlignment="1">
      <alignment horizontal="left" vertical="center" wrapText="1"/>
    </xf>
    <xf numFmtId="0" fontId="27" fillId="0" borderId="1" xfId="0" quotePrefix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/>
    </xf>
    <xf numFmtId="0" fontId="29" fillId="0" borderId="0" xfId="0" applyFont="1"/>
    <xf numFmtId="49" fontId="29" fillId="0" borderId="1" xfId="0" applyNumberFormat="1" applyFont="1" applyBorder="1" applyAlignment="1">
      <alignment horizontal="center"/>
    </xf>
    <xf numFmtId="0" fontId="29" fillId="0" borderId="1" xfId="0" applyFont="1" applyBorder="1"/>
    <xf numFmtId="0" fontId="29" fillId="0" borderId="0" xfId="0" applyFont="1" applyBorder="1"/>
    <xf numFmtId="0" fontId="29" fillId="0" borderId="0" xfId="0" applyFont="1" applyBorder="1" applyAlignment="1">
      <alignment horizontal="center"/>
    </xf>
    <xf numFmtId="0" fontId="27" fillId="0" borderId="0" xfId="0" applyFont="1" applyFill="1" applyBorder="1" applyAlignment="1">
      <alignment wrapText="1"/>
    </xf>
    <xf numFmtId="0" fontId="28" fillId="0" borderId="0" xfId="0" applyFont="1" applyFill="1" applyBorder="1" applyAlignment="1">
      <alignment horizontal="left" vertical="center" wrapText="1"/>
    </xf>
    <xf numFmtId="0" fontId="29" fillId="0" borderId="0" xfId="0" applyFont="1" applyBorder="1" applyAlignment="1">
      <alignment wrapText="1"/>
    </xf>
    <xf numFmtId="49" fontId="28" fillId="0" borderId="1" xfId="0" applyNumberFormat="1" applyFont="1" applyBorder="1" applyAlignment="1">
      <alignment horizontal="center"/>
    </xf>
    <xf numFmtId="0" fontId="27" fillId="0" borderId="1" xfId="0" applyFont="1" applyFill="1" applyBorder="1"/>
    <xf numFmtId="0" fontId="27" fillId="0" borderId="1" xfId="0" quotePrefix="1" applyFont="1" applyFill="1" applyBorder="1" applyAlignment="1">
      <alignment horizontal="center"/>
    </xf>
    <xf numFmtId="0" fontId="27" fillId="0" borderId="0" xfId="0" applyFont="1" applyFill="1" applyBorder="1"/>
    <xf numFmtId="0" fontId="28" fillId="0" borderId="1" xfId="0" applyFont="1" applyFill="1" applyBorder="1"/>
    <xf numFmtId="0" fontId="29" fillId="0" borderId="1" xfId="0" applyFont="1" applyBorder="1" applyAlignment="1">
      <alignment wrapText="1"/>
    </xf>
    <xf numFmtId="0" fontId="28" fillId="0" borderId="0" xfId="0" applyFont="1" applyFill="1" applyBorder="1" applyAlignment="1">
      <alignment horizontal="center"/>
    </xf>
    <xf numFmtId="0" fontId="26" fillId="0" borderId="1" xfId="0" applyFont="1" applyBorder="1" applyAlignment="1">
      <alignment wrapText="1"/>
    </xf>
    <xf numFmtId="0" fontId="28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left" vertical="center" wrapText="1"/>
    </xf>
    <xf numFmtId="0" fontId="29" fillId="0" borderId="0" xfId="0" applyFont="1" applyAlignment="1">
      <alignment vertical="top"/>
    </xf>
    <xf numFmtId="0" fontId="29" fillId="0" borderId="0" xfId="0" applyFont="1" applyAlignment="1">
      <alignment horizontal="center"/>
    </xf>
    <xf numFmtId="0" fontId="26" fillId="0" borderId="1" xfId="0" applyFont="1" applyBorder="1" applyAlignment="1"/>
    <xf numFmtId="49" fontId="9" fillId="0" borderId="1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10" fillId="0" borderId="0" xfId="0" applyFont="1" applyFill="1" applyBorder="1"/>
    <xf numFmtId="3" fontId="23" fillId="0" borderId="1" xfId="0" applyNumberFormat="1" applyFont="1" applyBorder="1" applyAlignment="1">
      <alignment horizontal="right" vertical="center" wrapText="1"/>
    </xf>
    <xf numFmtId="3" fontId="26" fillId="0" borderId="1" xfId="0" applyNumberFormat="1" applyFont="1" applyFill="1" applyBorder="1" applyAlignment="1">
      <alignment horizontal="right" vertical="center" wrapText="1"/>
    </xf>
    <xf numFmtId="3" fontId="6" fillId="0" borderId="0" xfId="0" applyNumberFormat="1" applyFont="1"/>
    <xf numFmtId="3" fontId="0" fillId="0" borderId="0" xfId="0" applyNumberFormat="1"/>
    <xf numFmtId="3" fontId="8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22" fillId="0" borderId="1" xfId="0" applyNumberFormat="1" applyFont="1" applyBorder="1"/>
    <xf numFmtId="3" fontId="22" fillId="0" borderId="0" xfId="0" applyNumberFormat="1" applyFont="1"/>
    <xf numFmtId="3" fontId="22" fillId="0" borderId="0" xfId="0" applyNumberFormat="1" applyFont="1" applyAlignment="1">
      <alignment horizontal="center"/>
    </xf>
    <xf numFmtId="3" fontId="22" fillId="0" borderId="1" xfId="0" applyNumberFormat="1" applyFont="1" applyBorder="1" applyAlignment="1">
      <alignment wrapText="1"/>
    </xf>
    <xf numFmtId="0" fontId="9" fillId="3" borderId="1" xfId="0" applyFont="1" applyFill="1" applyBorder="1" applyAlignment="1">
      <alignment horizontal="left" wrapText="1"/>
    </xf>
    <xf numFmtId="0" fontId="22" fillId="3" borderId="1" xfId="0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left" vertical="center" wrapText="1"/>
    </xf>
    <xf numFmtId="0" fontId="22" fillId="3" borderId="1" xfId="0" applyFont="1" applyFill="1" applyBorder="1" applyAlignment="1">
      <alignment horizontal="center" vertical="center" wrapText="1"/>
    </xf>
    <xf numFmtId="3" fontId="26" fillId="3" borderId="1" xfId="0" applyNumberFormat="1" applyFont="1" applyFill="1" applyBorder="1" applyAlignment="1">
      <alignment horizontal="right" vertical="center" wrapText="1"/>
    </xf>
    <xf numFmtId="0" fontId="22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wrapText="1"/>
    </xf>
    <xf numFmtId="0" fontId="24" fillId="3" borderId="1" xfId="0" applyFont="1" applyFill="1" applyBorder="1" applyAlignment="1">
      <alignment vertical="center" wrapText="1"/>
    </xf>
    <xf numFmtId="49" fontId="23" fillId="3" borderId="1" xfId="0" applyNumberFormat="1" applyFont="1" applyFill="1" applyBorder="1" applyAlignment="1">
      <alignment horizontal="center" vertical="center" wrapText="1"/>
    </xf>
    <xf numFmtId="3" fontId="23" fillId="3" borderId="1" xfId="0" applyNumberFormat="1" applyFont="1" applyFill="1" applyBorder="1" applyAlignment="1">
      <alignment horizontal="right" vertical="center" wrapText="1"/>
    </xf>
    <xf numFmtId="0" fontId="23" fillId="3" borderId="1" xfId="0" applyFont="1" applyFill="1" applyBorder="1" applyAlignment="1">
      <alignment vertical="center" wrapText="1"/>
    </xf>
    <xf numFmtId="49" fontId="23" fillId="3" borderId="1" xfId="0" quotePrefix="1" applyNumberFormat="1" applyFont="1" applyFill="1" applyBorder="1" applyAlignment="1">
      <alignment horizontal="center" vertical="center" wrapText="1"/>
    </xf>
    <xf numFmtId="0" fontId="22" fillId="3" borderId="6" xfId="0" applyFont="1" applyFill="1" applyBorder="1" applyAlignment="1">
      <alignment horizontal="center" vertical="center" wrapText="1"/>
    </xf>
    <xf numFmtId="3" fontId="22" fillId="3" borderId="1" xfId="0" applyNumberFormat="1" applyFont="1" applyFill="1" applyBorder="1" applyAlignment="1">
      <alignment wrapText="1"/>
    </xf>
    <xf numFmtId="0" fontId="22" fillId="3" borderId="8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left" vertical="center" wrapText="1"/>
    </xf>
    <xf numFmtId="0" fontId="22" fillId="3" borderId="9" xfId="0" applyFont="1" applyFill="1" applyBorder="1" applyAlignment="1">
      <alignment horizontal="center" vertical="center" wrapText="1"/>
    </xf>
    <xf numFmtId="3" fontId="22" fillId="3" borderId="9" xfId="0" applyNumberFormat="1" applyFont="1" applyFill="1" applyBorder="1" applyAlignment="1">
      <alignment wrapText="1"/>
    </xf>
    <xf numFmtId="49" fontId="22" fillId="3" borderId="1" xfId="1" applyNumberFormat="1" applyFont="1" applyFill="1" applyBorder="1" applyAlignment="1">
      <alignment horizontal="center"/>
    </xf>
    <xf numFmtId="3" fontId="22" fillId="3" borderId="1" xfId="0" applyNumberFormat="1" applyFont="1" applyFill="1" applyBorder="1" applyAlignment="1">
      <alignment horizontal="right" vertical="center" wrapText="1"/>
    </xf>
    <xf numFmtId="3" fontId="9" fillId="0" borderId="1" xfId="0" applyNumberFormat="1" applyFont="1" applyBorder="1" applyAlignment="1">
      <alignment horizontal="right" vertical="center" wrapText="1"/>
    </xf>
    <xf numFmtId="3" fontId="22" fillId="3" borderId="1" xfId="0" quotePrefix="1" applyNumberFormat="1" applyFont="1" applyFill="1" applyBorder="1" applyAlignment="1">
      <alignment horizontal="right" vertical="center" wrapText="1"/>
    </xf>
    <xf numFmtId="3" fontId="23" fillId="0" borderId="1" xfId="0" applyNumberFormat="1" applyFont="1" applyFill="1" applyBorder="1" applyAlignment="1" applyProtection="1">
      <alignment horizontal="right" vertical="center"/>
      <protection locked="0"/>
    </xf>
    <xf numFmtId="3" fontId="23" fillId="0" borderId="1" xfId="0" applyNumberFormat="1" applyFont="1" applyFill="1" applyBorder="1" applyAlignment="1" applyProtection="1">
      <alignment horizontal="right" vertical="center"/>
    </xf>
    <xf numFmtId="3" fontId="23" fillId="3" borderId="1" xfId="0" applyNumberFormat="1" applyFont="1" applyFill="1" applyBorder="1" applyAlignment="1" applyProtection="1">
      <alignment horizontal="right" vertical="center"/>
    </xf>
    <xf numFmtId="0" fontId="9" fillId="0" borderId="1" xfId="0" applyFont="1" applyBorder="1" applyAlignment="1">
      <alignment horizontal="center"/>
    </xf>
    <xf numFmtId="3" fontId="6" fillId="0" borderId="1" xfId="0" applyNumberFormat="1" applyFont="1" applyBorder="1" applyAlignment="1">
      <alignment horizontal="right" vertical="center" wrapText="1"/>
    </xf>
    <xf numFmtId="49" fontId="22" fillId="0" borderId="4" xfId="0" applyNumberFormat="1" applyFont="1" applyBorder="1" applyAlignment="1">
      <alignment horizontal="center" vertical="center"/>
    </xf>
    <xf numFmtId="0" fontId="22" fillId="0" borderId="4" xfId="0" applyFont="1" applyBorder="1"/>
    <xf numFmtId="3" fontId="22" fillId="0" borderId="4" xfId="0" applyNumberFormat="1" applyFont="1" applyBorder="1"/>
    <xf numFmtId="0" fontId="34" fillId="0" borderId="11" xfId="0" applyFont="1" applyBorder="1"/>
    <xf numFmtId="49" fontId="22" fillId="0" borderId="12" xfId="0" applyNumberFormat="1" applyFont="1" applyBorder="1" applyAlignment="1">
      <alignment horizontal="center" vertical="center"/>
    </xf>
    <xf numFmtId="0" fontId="22" fillId="0" borderId="12" xfId="0" applyFont="1" applyBorder="1"/>
    <xf numFmtId="3" fontId="22" fillId="0" borderId="12" xfId="0" applyNumberFormat="1" applyFont="1" applyBorder="1"/>
    <xf numFmtId="49" fontId="22" fillId="0" borderId="13" xfId="0" applyNumberFormat="1" applyFont="1" applyBorder="1" applyAlignment="1">
      <alignment horizontal="center" vertical="center"/>
    </xf>
    <xf numFmtId="49" fontId="22" fillId="0" borderId="14" xfId="0" applyNumberFormat="1" applyFont="1" applyBorder="1" applyAlignment="1">
      <alignment horizontal="center" vertical="center"/>
    </xf>
    <xf numFmtId="4" fontId="31" fillId="0" borderId="0" xfId="0" applyNumberFormat="1" applyFont="1" applyAlignment="1">
      <alignment wrapText="1"/>
    </xf>
    <xf numFmtId="3" fontId="28" fillId="0" borderId="1" xfId="0" applyNumberFormat="1" applyFont="1" applyFill="1" applyBorder="1" applyAlignment="1">
      <alignment horizontal="right"/>
    </xf>
    <xf numFmtId="3" fontId="29" fillId="0" borderId="1" xfId="0" applyNumberFormat="1" applyFont="1" applyBorder="1" applyAlignment="1">
      <alignment horizontal="right"/>
    </xf>
    <xf numFmtId="0" fontId="28" fillId="0" borderId="1" xfId="0" applyFont="1" applyBorder="1" applyAlignment="1">
      <alignment horizontal="right"/>
    </xf>
    <xf numFmtId="0" fontId="29" fillId="0" borderId="1" xfId="0" applyFont="1" applyBorder="1" applyAlignment="1">
      <alignment horizontal="right"/>
    </xf>
    <xf numFmtId="3" fontId="28" fillId="0" borderId="1" xfId="0" applyNumberFormat="1" applyFont="1" applyBorder="1" applyAlignment="1">
      <alignment horizontal="right"/>
    </xf>
    <xf numFmtId="166" fontId="6" fillId="0" borderId="1" xfId="0" applyNumberFormat="1" applyFont="1" applyFill="1" applyBorder="1" applyAlignment="1">
      <alignment horizontal="right" vertical="top" wrapText="1"/>
    </xf>
    <xf numFmtId="4" fontId="6" fillId="0" borderId="0" xfId="0" applyNumberFormat="1" applyFont="1"/>
    <xf numFmtId="4" fontId="6" fillId="0" borderId="1" xfId="0" applyNumberFormat="1" applyFont="1" applyBorder="1"/>
    <xf numFmtId="4" fontId="32" fillId="0" borderId="0" xfId="0" applyNumberFormat="1" applyFont="1"/>
    <xf numFmtId="4" fontId="33" fillId="0" borderId="0" xfId="0" applyNumberFormat="1" applyFont="1"/>
    <xf numFmtId="4" fontId="6" fillId="0" borderId="1" xfId="0" applyNumberFormat="1" applyFont="1" applyBorder="1" applyAlignment="1">
      <alignment horizontal="right" vertical="top" wrapText="1"/>
    </xf>
    <xf numFmtId="0" fontId="9" fillId="0" borderId="0" xfId="0" applyFont="1" applyAlignment="1">
      <alignment horizontal="center"/>
    </xf>
    <xf numFmtId="0" fontId="8" fillId="0" borderId="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5" fillId="0" borderId="0" xfId="0" applyFont="1" applyAlignment="1"/>
    <xf numFmtId="0" fontId="27" fillId="0" borderId="1" xfId="0" applyFont="1" applyBorder="1" applyAlignment="1">
      <alignment horizontal="center"/>
    </xf>
    <xf numFmtId="0" fontId="26" fillId="0" borderId="1" xfId="0" applyFont="1" applyBorder="1" applyAlignment="1">
      <alignment horizontal="center"/>
    </xf>
    <xf numFmtId="4" fontId="22" fillId="0" borderId="0" xfId="0" applyNumberFormat="1" applyFont="1" applyFill="1" applyAlignment="1">
      <alignment vertical="center"/>
    </xf>
    <xf numFmtId="4" fontId="22" fillId="0" borderId="0" xfId="0" applyNumberFormat="1" applyFont="1" applyFill="1" applyAlignment="1">
      <alignment horizontal="center" vertical="center"/>
    </xf>
    <xf numFmtId="0" fontId="35" fillId="0" borderId="0" xfId="0" applyFont="1" applyAlignment="1">
      <alignment vertical="center"/>
    </xf>
    <xf numFmtId="0" fontId="0" fillId="0" borderId="0" xfId="0" applyAlignment="1">
      <alignment horizontal="right"/>
    </xf>
    <xf numFmtId="0" fontId="8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right" vertical="center" wrapText="1"/>
    </xf>
    <xf numFmtId="37" fontId="22" fillId="0" borderId="1" xfId="0" applyNumberFormat="1" applyFont="1" applyFill="1" applyBorder="1" applyAlignment="1">
      <alignment horizontal="right" vertical="center" wrapText="1"/>
    </xf>
    <xf numFmtId="37" fontId="22" fillId="3" borderId="1" xfId="0" applyNumberFormat="1" applyFont="1" applyFill="1" applyBorder="1" applyAlignment="1">
      <alignment horizontal="right" vertical="center" wrapText="1"/>
    </xf>
    <xf numFmtId="37" fontId="22" fillId="0" borderId="1" xfId="0" applyNumberFormat="1" applyFont="1" applyBorder="1" applyAlignment="1">
      <alignment horizontal="right" vertical="center" wrapText="1"/>
    </xf>
    <xf numFmtId="0" fontId="22" fillId="0" borderId="0" xfId="0" applyFont="1" applyAlignment="1">
      <alignment horizontal="right"/>
    </xf>
    <xf numFmtId="0" fontId="22" fillId="0" borderId="0" xfId="0" applyFont="1" applyBorder="1" applyAlignment="1">
      <alignment horizontal="right" vertical="center" wrapText="1"/>
    </xf>
    <xf numFmtId="4" fontId="22" fillId="0" borderId="0" xfId="0" applyNumberFormat="1" applyFont="1" applyBorder="1" applyAlignment="1">
      <alignment wrapText="1"/>
    </xf>
    <xf numFmtId="2" fontId="23" fillId="3" borderId="1" xfId="0" applyNumberFormat="1" applyFont="1" applyFill="1" applyBorder="1" applyAlignment="1">
      <alignment horizontal="right" vertical="center"/>
    </xf>
    <xf numFmtId="2" fontId="23" fillId="0" borderId="1" xfId="0" applyNumberFormat="1" applyFont="1" applyFill="1" applyBorder="1" applyAlignment="1">
      <alignment horizontal="right" vertical="center"/>
    </xf>
    <xf numFmtId="0" fontId="6" fillId="0" borderId="0" xfId="0" applyFont="1" applyAlignment="1">
      <alignment wrapText="1"/>
    </xf>
    <xf numFmtId="49" fontId="23" fillId="0" borderId="1" xfId="0" quotePrefix="1" applyNumberFormat="1" applyFont="1" applyBorder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4" fontId="22" fillId="3" borderId="7" xfId="0" applyNumberFormat="1" applyFont="1" applyFill="1" applyBorder="1" applyAlignment="1">
      <alignment wrapText="1"/>
    </xf>
    <xf numFmtId="4" fontId="22" fillId="0" borderId="7" xfId="0" applyNumberFormat="1" applyFont="1" applyBorder="1" applyAlignment="1">
      <alignment wrapText="1"/>
    </xf>
    <xf numFmtId="4" fontId="22" fillId="3" borderId="10" xfId="0" applyNumberFormat="1" applyFont="1" applyFill="1" applyBorder="1" applyAlignment="1">
      <alignment wrapText="1"/>
    </xf>
    <xf numFmtId="0" fontId="30" fillId="0" borderId="0" xfId="0" applyFont="1" applyAlignment="1">
      <alignment horizontal="center"/>
    </xf>
    <xf numFmtId="0" fontId="37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37" fillId="0" borderId="0" xfId="0" applyFont="1" applyBorder="1" applyAlignment="1">
      <alignment horizontal="center"/>
    </xf>
    <xf numFmtId="0" fontId="38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39" fillId="0" borderId="0" xfId="2"/>
    <xf numFmtId="0" fontId="39" fillId="0" borderId="0" xfId="2" applyAlignment="1"/>
    <xf numFmtId="0" fontId="39" fillId="0" borderId="0" xfId="2" applyAlignment="1">
      <alignment vertical="center"/>
    </xf>
    <xf numFmtId="0" fontId="5" fillId="0" borderId="0" xfId="2" applyFont="1"/>
    <xf numFmtId="0" fontId="13" fillId="0" borderId="0" xfId="2" applyFont="1"/>
    <xf numFmtId="0" fontId="13" fillId="0" borderId="0" xfId="2" applyFont="1" applyAlignment="1"/>
    <xf numFmtId="0" fontId="13" fillId="0" borderId="0" xfId="2" applyFont="1" applyAlignment="1">
      <alignment vertical="center"/>
    </xf>
    <xf numFmtId="0" fontId="6" fillId="0" borderId="0" xfId="2" applyFont="1"/>
    <xf numFmtId="0" fontId="6" fillId="0" borderId="0" xfId="2" applyFont="1" applyFill="1" applyAlignment="1"/>
    <xf numFmtId="0" fontId="6" fillId="0" borderId="3" xfId="2" applyFont="1" applyBorder="1" applyAlignment="1"/>
    <xf numFmtId="0" fontId="5" fillId="0" borderId="1" xfId="2" applyFont="1" applyFill="1" applyBorder="1" applyAlignment="1">
      <alignment horizontal="center" vertical="center" wrapText="1"/>
    </xf>
    <xf numFmtId="49" fontId="6" fillId="4" borderId="1" xfId="2" applyNumberFormat="1" applyFont="1" applyFill="1" applyBorder="1" applyAlignment="1">
      <alignment horizontal="center" vertical="center"/>
    </xf>
    <xf numFmtId="0" fontId="5" fillId="4" borderId="1" xfId="2" applyFont="1" applyFill="1" applyBorder="1"/>
    <xf numFmtId="0" fontId="6" fillId="4" borderId="1" xfId="2" applyFont="1" applyFill="1" applyBorder="1" applyAlignment="1"/>
    <xf numFmtId="49" fontId="6" fillId="0" borderId="1" xfId="2" applyNumberFormat="1" applyFont="1" applyBorder="1" applyAlignment="1">
      <alignment horizontal="center" vertical="center"/>
    </xf>
    <xf numFmtId="0" fontId="6" fillId="0" borderId="1" xfId="2" applyFont="1" applyFill="1" applyBorder="1" applyAlignment="1"/>
    <xf numFmtId="3" fontId="10" fillId="0" borderId="1" xfId="2" applyNumberFormat="1" applyFont="1" applyFill="1" applyBorder="1" applyAlignment="1">
      <alignment vertical="center"/>
    </xf>
    <xf numFmtId="49" fontId="6" fillId="0" borderId="5" xfId="2" applyNumberFormat="1" applyFont="1" applyBorder="1" applyAlignment="1">
      <alignment horizontal="center" vertical="center"/>
    </xf>
    <xf numFmtId="0" fontId="5" fillId="0" borderId="1" xfId="2" applyFont="1" applyFill="1" applyBorder="1"/>
    <xf numFmtId="0" fontId="5" fillId="0" borderId="1" xfId="2" applyFont="1" applyFill="1" applyBorder="1" applyAlignment="1">
      <alignment wrapText="1"/>
    </xf>
    <xf numFmtId="0" fontId="10" fillId="0" borderId="1" xfId="2" applyFont="1" applyFill="1" applyBorder="1"/>
    <xf numFmtId="0" fontId="10" fillId="0" borderId="1" xfId="2" applyFont="1" applyFill="1" applyBorder="1" applyAlignment="1">
      <alignment wrapText="1"/>
    </xf>
    <xf numFmtId="49" fontId="6" fillId="0" borderId="0" xfId="2" applyNumberFormat="1" applyFont="1" applyBorder="1" applyAlignment="1">
      <alignment horizontal="center" vertical="center"/>
    </xf>
    <xf numFmtId="0" fontId="10" fillId="0" borderId="0" xfId="2" applyFont="1" applyFill="1" applyBorder="1" applyAlignment="1">
      <alignment wrapText="1"/>
    </xf>
    <xf numFmtId="0" fontId="6" fillId="0" borderId="0" xfId="2" applyFont="1" applyFill="1" applyBorder="1" applyAlignment="1"/>
    <xf numFmtId="3" fontId="10" fillId="0" borderId="0" xfId="2" applyNumberFormat="1" applyFont="1" applyFill="1" applyBorder="1" applyAlignment="1">
      <alignment vertical="center"/>
    </xf>
    <xf numFmtId="0" fontId="6" fillId="0" borderId="0" xfId="2" applyFont="1" applyBorder="1"/>
    <xf numFmtId="0" fontId="6" fillId="0" borderId="0" xfId="2" applyFont="1" applyAlignment="1"/>
    <xf numFmtId="0" fontId="37" fillId="0" borderId="0" xfId="2" applyFont="1" applyAlignment="1">
      <alignment horizontal="center"/>
    </xf>
    <xf numFmtId="3" fontId="10" fillId="0" borderId="1" xfId="2" applyNumberFormat="1" applyFont="1" applyFill="1" applyBorder="1" applyAlignment="1">
      <alignment horizontal="right"/>
    </xf>
    <xf numFmtId="49" fontId="29" fillId="0" borderId="0" xfId="0" applyNumberFormat="1" applyFont="1" applyBorder="1" applyAlignment="1">
      <alignment horizontal="center"/>
    </xf>
    <xf numFmtId="0" fontId="29" fillId="0" borderId="0" xfId="0" applyFont="1" applyBorder="1" applyAlignment="1">
      <alignment horizontal="right"/>
    </xf>
    <xf numFmtId="0" fontId="29" fillId="0" borderId="0" xfId="0" applyFont="1" applyFill="1" applyBorder="1"/>
    <xf numFmtId="0" fontId="22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3" fontId="22" fillId="0" borderId="0" xfId="0" applyNumberFormat="1" applyFont="1" applyFill="1" applyBorder="1" applyAlignment="1">
      <alignment wrapText="1"/>
    </xf>
    <xf numFmtId="4" fontId="22" fillId="0" borderId="0" xfId="0" applyNumberFormat="1" applyFont="1" applyFill="1" applyBorder="1" applyAlignment="1">
      <alignment wrapText="1"/>
    </xf>
    <xf numFmtId="0" fontId="6" fillId="0" borderId="0" xfId="2" applyFont="1" applyAlignment="1">
      <alignment horizontal="left"/>
    </xf>
    <xf numFmtId="3" fontId="6" fillId="0" borderId="0" xfId="2" applyNumberFormat="1" applyFont="1" applyAlignment="1">
      <alignment horizontal="right"/>
    </xf>
    <xf numFmtId="165" fontId="22" fillId="3" borderId="1" xfId="2" applyNumberFormat="1" applyFont="1" applyFill="1" applyBorder="1" applyAlignment="1">
      <alignment horizontal="right" vertical="center" wrapText="1"/>
    </xf>
    <xf numFmtId="0" fontId="22" fillId="0" borderId="0" xfId="2" applyFont="1" applyBorder="1"/>
    <xf numFmtId="0" fontId="22" fillId="0" borderId="0" xfId="2" applyFont="1"/>
    <xf numFmtId="165" fontId="22" fillId="0" borderId="1" xfId="2" applyNumberFormat="1" applyFont="1" applyBorder="1" applyAlignment="1">
      <alignment horizontal="right" vertical="center" wrapText="1"/>
    </xf>
    <xf numFmtId="165" fontId="22" fillId="0" borderId="1" xfId="2" applyNumberFormat="1" applyFont="1" applyBorder="1" applyAlignment="1">
      <alignment horizontal="right"/>
    </xf>
    <xf numFmtId="165" fontId="22" fillId="3" borderId="1" xfId="2" applyNumberFormat="1" applyFont="1" applyFill="1" applyBorder="1" applyAlignment="1">
      <alignment horizontal="right"/>
    </xf>
    <xf numFmtId="165" fontId="22" fillId="0" borderId="1" xfId="2" applyNumberFormat="1" applyFont="1" applyFill="1" applyBorder="1" applyAlignment="1">
      <alignment horizontal="right" vertical="center" wrapText="1"/>
    </xf>
    <xf numFmtId="0" fontId="22" fillId="0" borderId="0" xfId="2" applyFont="1" applyBorder="1" applyAlignment="1">
      <alignment vertical="center"/>
    </xf>
    <xf numFmtId="0" fontId="22" fillId="0" borderId="0" xfId="2" applyFont="1" applyAlignment="1">
      <alignment vertical="center"/>
    </xf>
    <xf numFmtId="0" fontId="22" fillId="0" borderId="0" xfId="2" applyFont="1" applyBorder="1" applyAlignment="1">
      <alignment horizontal="center" vertical="center" wrapText="1"/>
    </xf>
    <xf numFmtId="3" fontId="22" fillId="0" borderId="0" xfId="2" applyNumberFormat="1" applyFont="1" applyBorder="1" applyAlignment="1">
      <alignment horizontal="right" vertical="center" wrapText="1"/>
    </xf>
    <xf numFmtId="0" fontId="6" fillId="0" borderId="0" xfId="2" applyFont="1" applyBorder="1" applyAlignment="1">
      <alignment horizontal="left" vertical="center" wrapText="1"/>
    </xf>
    <xf numFmtId="3" fontId="6" fillId="0" borderId="0" xfId="2" applyNumberFormat="1" applyFont="1" applyBorder="1" applyAlignment="1">
      <alignment horizontal="right" vertical="center" wrapText="1"/>
    </xf>
    <xf numFmtId="3" fontId="6" fillId="0" borderId="0" xfId="2" applyNumberFormat="1" applyFont="1" applyBorder="1" applyAlignment="1">
      <alignment horizontal="right"/>
    </xf>
    <xf numFmtId="3" fontId="6" fillId="0" borderId="0" xfId="2" applyNumberFormat="1" applyFont="1" applyAlignment="1">
      <alignment horizontal="center"/>
    </xf>
    <xf numFmtId="2" fontId="22" fillId="3" borderId="1" xfId="2" applyNumberFormat="1" applyFont="1" applyFill="1" applyBorder="1" applyAlignment="1">
      <alignment horizontal="right" vertical="center" wrapText="1"/>
    </xf>
    <xf numFmtId="2" fontId="22" fillId="0" borderId="1" xfId="2" applyNumberFormat="1" applyFont="1" applyFill="1" applyBorder="1" applyAlignment="1">
      <alignment horizontal="right" vertical="center" wrapText="1"/>
    </xf>
    <xf numFmtId="0" fontId="28" fillId="0" borderId="1" xfId="0" quotePrefix="1" applyFont="1" applyFill="1" applyBorder="1" applyAlignment="1">
      <alignment horizontal="center"/>
    </xf>
    <xf numFmtId="0" fontId="29" fillId="0" borderId="1" xfId="0" applyFont="1" applyFill="1" applyBorder="1" applyAlignment="1">
      <alignment wrapText="1"/>
    </xf>
    <xf numFmtId="0" fontId="29" fillId="0" borderId="1" xfId="0" applyFont="1" applyFill="1" applyBorder="1"/>
    <xf numFmtId="0" fontId="26" fillId="0" borderId="1" xfId="0" applyFont="1" applyFill="1" applyBorder="1" applyAlignment="1">
      <alignment wrapText="1"/>
    </xf>
    <xf numFmtId="0" fontId="28" fillId="0" borderId="1" xfId="0" applyFont="1" applyFill="1" applyBorder="1" applyAlignment="1">
      <alignment horizontal="center" vertical="center" wrapText="1"/>
    </xf>
    <xf numFmtId="3" fontId="27" fillId="0" borderId="1" xfId="0" applyNumberFormat="1" applyFont="1" applyFill="1" applyBorder="1" applyAlignment="1">
      <alignment horizontal="center"/>
    </xf>
    <xf numFmtId="0" fontId="26" fillId="0" borderId="1" xfId="0" applyFont="1" applyFill="1" applyBorder="1"/>
    <xf numFmtId="0" fontId="15" fillId="0" borderId="1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0" fontId="22" fillId="0" borderId="0" xfId="0" applyNumberFormat="1" applyFont="1" applyAlignment="1">
      <alignment horizontal="left" wrapText="1"/>
    </xf>
    <xf numFmtId="3" fontId="22" fillId="0" borderId="0" xfId="0" applyNumberFormat="1" applyFont="1" applyBorder="1"/>
    <xf numFmtId="4" fontId="11" fillId="0" borderId="1" xfId="0" applyNumberFormat="1" applyFont="1" applyBorder="1" applyAlignment="1">
      <alignment wrapText="1"/>
    </xf>
    <xf numFmtId="4" fontId="6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horizontal="left" vertical="center"/>
    </xf>
    <xf numFmtId="4" fontId="26" fillId="3" borderId="1" xfId="0" applyNumberFormat="1" applyFont="1" applyFill="1" applyBorder="1" applyAlignment="1">
      <alignment horizontal="right" vertical="center" wrapText="1"/>
    </xf>
    <xf numFmtId="4" fontId="26" fillId="0" borderId="1" xfId="0" applyNumberFormat="1" applyFont="1" applyFill="1" applyBorder="1" applyAlignment="1">
      <alignment horizontal="right" vertical="center" wrapText="1"/>
    </xf>
    <xf numFmtId="3" fontId="26" fillId="3" borderId="1" xfId="0" applyNumberFormat="1" applyFont="1" applyFill="1" applyBorder="1" applyAlignment="1">
      <alignment horizontal="right" vertical="center"/>
    </xf>
    <xf numFmtId="3" fontId="22" fillId="3" borderId="1" xfId="0" applyNumberFormat="1" applyFont="1" applyFill="1" applyBorder="1" applyAlignment="1">
      <alignment horizontal="right" vertical="center"/>
    </xf>
    <xf numFmtId="3" fontId="22" fillId="0" borderId="1" xfId="0" applyNumberFormat="1" applyFont="1" applyBorder="1" applyAlignment="1">
      <alignment horizontal="right" vertical="center"/>
    </xf>
    <xf numFmtId="0" fontId="22" fillId="0" borderId="1" xfId="0" applyFont="1" applyBorder="1" applyAlignment="1">
      <alignment horizontal="right" vertical="center"/>
    </xf>
    <xf numFmtId="3" fontId="22" fillId="0" borderId="0" xfId="0" applyNumberFormat="1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3" fontId="29" fillId="6" borderId="1" xfId="0" applyNumberFormat="1" applyFont="1" applyFill="1" applyBorder="1" applyAlignment="1">
      <alignment horizontal="right"/>
    </xf>
    <xf numFmtId="49" fontId="28" fillId="6" borderId="1" xfId="0" applyNumberFormat="1" applyFont="1" applyFill="1" applyBorder="1" applyAlignment="1">
      <alignment horizontal="center"/>
    </xf>
    <xf numFmtId="0" fontId="27" fillId="6" borderId="1" xfId="0" applyFont="1" applyFill="1" applyBorder="1"/>
    <xf numFmtId="0" fontId="27" fillId="6" borderId="1" xfId="0" quotePrefix="1" applyFont="1" applyFill="1" applyBorder="1" applyAlignment="1">
      <alignment horizontal="center"/>
    </xf>
    <xf numFmtId="3" fontId="28" fillId="6" borderId="1" xfId="0" applyNumberFormat="1" applyFont="1" applyFill="1" applyBorder="1" applyAlignment="1">
      <alignment horizontal="right"/>
    </xf>
    <xf numFmtId="0" fontId="27" fillId="6" borderId="1" xfId="0" applyFont="1" applyFill="1" applyBorder="1" applyAlignment="1">
      <alignment horizontal="left" vertical="center" wrapText="1"/>
    </xf>
    <xf numFmtId="0" fontId="27" fillId="6" borderId="1" xfId="0" applyFont="1" applyFill="1" applyBorder="1" applyAlignment="1">
      <alignment horizontal="center" vertical="center" wrapText="1"/>
    </xf>
    <xf numFmtId="49" fontId="29" fillId="6" borderId="1" xfId="0" applyNumberFormat="1" applyFont="1" applyFill="1" applyBorder="1" applyAlignment="1">
      <alignment horizontal="center"/>
    </xf>
    <xf numFmtId="0" fontId="28" fillId="6" borderId="1" xfId="0" applyFont="1" applyFill="1" applyBorder="1"/>
    <xf numFmtId="0" fontId="28" fillId="6" borderId="1" xfId="0" applyFont="1" applyFill="1" applyBorder="1" applyAlignment="1">
      <alignment horizontal="center"/>
    </xf>
    <xf numFmtId="1" fontId="28" fillId="6" borderId="1" xfId="0" applyNumberFormat="1" applyFont="1" applyFill="1" applyBorder="1" applyAlignment="1">
      <alignment horizontal="center"/>
    </xf>
    <xf numFmtId="0" fontId="27" fillId="6" borderId="1" xfId="0" quotePrefix="1" applyFont="1" applyFill="1" applyBorder="1" applyAlignment="1">
      <alignment horizontal="center" vertical="center" wrapText="1"/>
    </xf>
    <xf numFmtId="0" fontId="28" fillId="6" borderId="1" xfId="0" applyNumberFormat="1" applyFont="1" applyFill="1" applyBorder="1" applyAlignment="1">
      <alignment horizontal="center"/>
    </xf>
    <xf numFmtId="2" fontId="10" fillId="0" borderId="0" xfId="2" applyNumberFormat="1" applyFont="1" applyAlignment="1">
      <alignment horizontal="right"/>
    </xf>
    <xf numFmtId="3" fontId="39" fillId="0" borderId="0" xfId="2" applyNumberFormat="1" applyFill="1"/>
    <xf numFmtId="4" fontId="3" fillId="0" borderId="0" xfId="4" applyNumberFormat="1" applyFont="1"/>
    <xf numFmtId="2" fontId="13" fillId="0" borderId="0" xfId="2" applyNumberFormat="1" applyFont="1"/>
    <xf numFmtId="3" fontId="13" fillId="0" borderId="0" xfId="2" applyNumberFormat="1" applyFont="1" applyFill="1"/>
    <xf numFmtId="3" fontId="5" fillId="0" borderId="0" xfId="1" applyNumberFormat="1" applyFont="1" applyFill="1" applyAlignment="1"/>
    <xf numFmtId="2" fontId="6" fillId="0" borderId="0" xfId="2" applyNumberFormat="1" applyFont="1" applyFill="1"/>
    <xf numFmtId="2" fontId="37" fillId="0" borderId="0" xfId="2" applyNumberFormat="1" applyFont="1" applyAlignment="1">
      <alignment horizontal="center"/>
    </xf>
    <xf numFmtId="0" fontId="40" fillId="0" borderId="1" xfId="4" applyFont="1" applyBorder="1" applyAlignment="1">
      <alignment vertical="center" wrapText="1"/>
    </xf>
    <xf numFmtId="3" fontId="6" fillId="0" borderId="1" xfId="2" applyNumberFormat="1" applyFont="1" applyFill="1" applyBorder="1" applyAlignment="1">
      <alignment horizontal="right"/>
    </xf>
    <xf numFmtId="2" fontId="6" fillId="0" borderId="1" xfId="2" applyNumberFormat="1" applyFont="1" applyBorder="1" applyAlignment="1">
      <alignment horizontal="right"/>
    </xf>
    <xf numFmtId="0" fontId="41" fillId="0" borderId="1" xfId="4" applyFont="1" applyBorder="1" applyAlignment="1">
      <alignment vertical="center" wrapText="1"/>
    </xf>
    <xf numFmtId="3" fontId="6" fillId="0" borderId="1" xfId="2" applyNumberFormat="1" applyFont="1" applyFill="1" applyBorder="1" applyAlignment="1"/>
    <xf numFmtId="3" fontId="41" fillId="0" borderId="1" xfId="4" applyNumberFormat="1" applyFont="1" applyBorder="1" applyAlignment="1">
      <alignment horizontal="right"/>
    </xf>
    <xf numFmtId="3" fontId="3" fillId="0" borderId="0" xfId="4" applyNumberFormat="1" applyFill="1"/>
    <xf numFmtId="3" fontId="3" fillId="0" borderId="0" xfId="4" applyNumberFormat="1" applyFont="1" applyFill="1"/>
    <xf numFmtId="0" fontId="40" fillId="0" borderId="5" xfId="4" applyFont="1" applyBorder="1" applyAlignment="1">
      <alignment vertical="center" wrapText="1"/>
    </xf>
    <xf numFmtId="3" fontId="42" fillId="0" borderId="1" xfId="2" applyNumberFormat="1" applyFont="1" applyFill="1" applyBorder="1" applyAlignment="1">
      <alignment horizontal="right"/>
    </xf>
    <xf numFmtId="3" fontId="41" fillId="0" borderId="1" xfId="4" applyNumberFormat="1" applyFont="1" applyFill="1" applyBorder="1" applyAlignment="1">
      <alignment horizontal="right"/>
    </xf>
    <xf numFmtId="0" fontId="41" fillId="0" borderId="26" xfId="4" applyFont="1" applyBorder="1" applyAlignment="1">
      <alignment vertical="center" wrapText="1"/>
    </xf>
    <xf numFmtId="1" fontId="6" fillId="0" borderId="1" xfId="2" applyNumberFormat="1" applyFont="1" applyBorder="1" applyAlignment="1">
      <alignment horizontal="right"/>
    </xf>
    <xf numFmtId="3" fontId="43" fillId="0" borderId="1" xfId="4" applyNumberFormat="1" applyFont="1" applyFill="1" applyBorder="1" applyAlignment="1">
      <alignment horizontal="right"/>
    </xf>
    <xf numFmtId="3" fontId="3" fillId="0" borderId="0" xfId="4" applyNumberFormat="1" applyFont="1"/>
    <xf numFmtId="0" fontId="3" fillId="0" borderId="0" xfId="4" applyFont="1"/>
    <xf numFmtId="4" fontId="3" fillId="0" borderId="0" xfId="4" applyNumberFormat="1"/>
    <xf numFmtId="3" fontId="3" fillId="0" borderId="0" xfId="4" applyNumberFormat="1"/>
    <xf numFmtId="0" fontId="3" fillId="0" borderId="0" xfId="4"/>
    <xf numFmtId="0" fontId="40" fillId="0" borderId="5" xfId="4" applyFont="1" applyFill="1" applyBorder="1" applyAlignment="1">
      <alignment vertical="center" wrapText="1"/>
    </xf>
    <xf numFmtId="2" fontId="6" fillId="0" borderId="0" xfId="2" applyNumberFormat="1" applyFont="1" applyBorder="1"/>
    <xf numFmtId="3" fontId="6" fillId="0" borderId="0" xfId="2" applyNumberFormat="1" applyFont="1" applyFill="1" applyBorder="1"/>
    <xf numFmtId="4" fontId="6" fillId="0" borderId="0" xfId="2" applyNumberFormat="1" applyFont="1" applyBorder="1"/>
    <xf numFmtId="3" fontId="6" fillId="0" borderId="0" xfId="2" applyNumberFormat="1" applyFont="1" applyBorder="1"/>
    <xf numFmtId="0" fontId="36" fillId="0" borderId="0" xfId="4" applyFont="1"/>
    <xf numFmtId="3" fontId="2" fillId="0" borderId="0" xfId="4" applyNumberFormat="1" applyFont="1" applyFill="1"/>
    <xf numFmtId="4" fontId="0" fillId="0" borderId="0" xfId="0" applyNumberFormat="1"/>
    <xf numFmtId="4" fontId="6" fillId="0" borderId="0" xfId="0" applyNumberFormat="1" applyFont="1" applyAlignment="1">
      <alignment horizontal="left" vertical="center" wrapText="1"/>
    </xf>
    <xf numFmtId="4" fontId="22" fillId="0" borderId="0" xfId="0" applyNumberFormat="1" applyFont="1" applyAlignment="1">
      <alignment horizontal="left" vertical="center" wrapText="1"/>
    </xf>
    <xf numFmtId="4" fontId="44" fillId="0" borderId="0" xfId="0" applyNumberFormat="1" applyFont="1" applyAlignment="1">
      <alignment horizontal="left" wrapText="1"/>
    </xf>
    <xf numFmtId="4" fontId="22" fillId="0" borderId="0" xfId="0" applyNumberFormat="1" applyFont="1" applyAlignment="1">
      <alignment horizontal="left" wrapText="1"/>
    </xf>
    <xf numFmtId="4" fontId="22" fillId="0" borderId="0" xfId="0" applyNumberFormat="1" applyFont="1"/>
    <xf numFmtId="3" fontId="29" fillId="0" borderId="0" xfId="0" applyNumberFormat="1" applyFont="1" applyBorder="1"/>
    <xf numFmtId="0" fontId="22" fillId="0" borderId="0" xfId="2" applyFont="1" applyBorder="1" applyAlignment="1">
      <alignment horizontal="left" vertical="center" wrapText="1"/>
    </xf>
    <xf numFmtId="0" fontId="6" fillId="0" borderId="0" xfId="2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7" fontId="22" fillId="3" borderId="1" xfId="0" applyNumberFormat="1" applyFont="1" applyFill="1" applyBorder="1" applyAlignment="1">
      <alignment horizontal="right" vertical="center"/>
    </xf>
    <xf numFmtId="3" fontId="23" fillId="0" borderId="0" xfId="0" applyNumberFormat="1" applyFont="1" applyAlignment="1">
      <alignment vertical="center"/>
    </xf>
    <xf numFmtId="4" fontId="23" fillId="0" borderId="0" xfId="0" applyNumberFormat="1" applyFont="1" applyAlignment="1">
      <alignment vertical="center"/>
    </xf>
    <xf numFmtId="4" fontId="26" fillId="5" borderId="1" xfId="0" applyNumberFormat="1" applyFont="1" applyFill="1" applyBorder="1" applyAlignment="1">
      <alignment horizontal="right" vertical="center" wrapText="1"/>
    </xf>
    <xf numFmtId="165" fontId="22" fillId="7" borderId="1" xfId="2" applyNumberFormat="1" applyFont="1" applyFill="1" applyBorder="1" applyAlignment="1">
      <alignment horizontal="right" vertical="center" wrapText="1"/>
    </xf>
    <xf numFmtId="0" fontId="11" fillId="0" borderId="0" xfId="2" applyFont="1" applyAlignment="1">
      <alignment horizontal="right"/>
    </xf>
    <xf numFmtId="3" fontId="39" fillId="0" borderId="0" xfId="2" applyNumberFormat="1" applyFont="1" applyAlignment="1">
      <alignment horizontal="right"/>
    </xf>
    <xf numFmtId="0" fontId="39" fillId="0" borderId="0" xfId="2" applyFont="1"/>
    <xf numFmtId="0" fontId="45" fillId="0" borderId="1" xfId="2" applyFont="1" applyFill="1" applyBorder="1" applyAlignment="1">
      <alignment horizontal="center" vertical="center" wrapText="1"/>
    </xf>
    <xf numFmtId="3" fontId="25" fillId="0" borderId="0" xfId="0" applyNumberFormat="1" applyFont="1"/>
    <xf numFmtId="0" fontId="11" fillId="0" borderId="0" xfId="2" applyFont="1"/>
    <xf numFmtId="0" fontId="26" fillId="3" borderId="1" xfId="1" applyFont="1" applyFill="1" applyBorder="1" applyAlignment="1">
      <alignment horizontal="left" vertical="center" wrapText="1"/>
    </xf>
    <xf numFmtId="0" fontId="26" fillId="2" borderId="1" xfId="1" applyFont="1" applyFill="1" applyBorder="1" applyAlignment="1">
      <alignment horizontal="left" vertical="center" wrapText="1"/>
    </xf>
    <xf numFmtId="49" fontId="26" fillId="2" borderId="1" xfId="1" applyNumberFormat="1" applyFont="1" applyFill="1" applyBorder="1" applyAlignment="1">
      <alignment horizontal="center" vertical="center" wrapText="1"/>
    </xf>
    <xf numFmtId="0" fontId="26" fillId="3" borderId="1" xfId="1" applyFont="1" applyFill="1" applyBorder="1" applyAlignment="1"/>
    <xf numFmtId="0" fontId="26" fillId="2" borderId="1" xfId="1" applyFont="1" applyFill="1" applyBorder="1" applyAlignment="1"/>
    <xf numFmtId="0" fontId="26" fillId="3" borderId="1" xfId="1" applyFont="1" applyFill="1" applyBorder="1" applyAlignment="1">
      <alignment horizontal="left" wrapText="1"/>
    </xf>
    <xf numFmtId="0" fontId="26" fillId="2" borderId="1" xfId="1" applyFont="1" applyFill="1" applyBorder="1" applyAlignment="1">
      <alignment wrapText="1"/>
    </xf>
    <xf numFmtId="0" fontId="26" fillId="2" borderId="1" xfId="1" applyFont="1" applyFill="1" applyBorder="1" applyAlignment="1">
      <alignment horizontal="left" wrapText="1"/>
    </xf>
    <xf numFmtId="0" fontId="26" fillId="2" borderId="1" xfId="1" applyFont="1" applyFill="1" applyBorder="1" applyAlignment="1">
      <alignment horizontal="left"/>
    </xf>
    <xf numFmtId="0" fontId="26" fillId="0" borderId="0" xfId="2" applyFont="1" applyBorder="1" applyAlignment="1">
      <alignment horizontal="left" vertical="center" wrapText="1"/>
    </xf>
    <xf numFmtId="0" fontId="11" fillId="0" borderId="0" xfId="2" applyFont="1" applyBorder="1" applyAlignment="1">
      <alignment horizontal="left" vertical="center" wrapText="1"/>
    </xf>
    <xf numFmtId="0" fontId="11" fillId="0" borderId="0" xfId="2" applyFont="1" applyAlignment="1"/>
    <xf numFmtId="0" fontId="11" fillId="0" borderId="0" xfId="2" applyFont="1" applyBorder="1"/>
    <xf numFmtId="0" fontId="6" fillId="0" borderId="28" xfId="0" applyFont="1" applyBorder="1" applyAlignment="1">
      <alignment horizontal="center" vertical="top" wrapText="1"/>
    </xf>
    <xf numFmtId="0" fontId="46" fillId="0" borderId="1" xfId="0" applyFont="1" applyBorder="1" applyAlignment="1">
      <alignment horizontal="right" wrapText="1"/>
    </xf>
    <xf numFmtId="0" fontId="46" fillId="0" borderId="1" xfId="0" applyFont="1" applyBorder="1" applyAlignment="1">
      <alignment horizontal="right"/>
    </xf>
    <xf numFmtId="4" fontId="46" fillId="0" borderId="1" xfId="0" applyNumberFormat="1" applyFont="1" applyBorder="1" applyAlignment="1">
      <alignment horizontal="right"/>
    </xf>
    <xf numFmtId="4" fontId="22" fillId="0" borderId="4" xfId="0" applyNumberFormat="1" applyFont="1" applyBorder="1"/>
    <xf numFmtId="4" fontId="22" fillId="0" borderId="1" xfId="0" applyNumberFormat="1" applyFont="1" applyBorder="1"/>
    <xf numFmtId="0" fontId="39" fillId="0" borderId="0" xfId="2" applyFill="1" applyAlignment="1"/>
    <xf numFmtId="0" fontId="13" fillId="0" borderId="0" xfId="2" applyFont="1" applyFill="1" applyAlignment="1"/>
    <xf numFmtId="0" fontId="6" fillId="8" borderId="1" xfId="2" applyFont="1" applyFill="1" applyBorder="1" applyAlignment="1">
      <alignment vertical="center"/>
    </xf>
    <xf numFmtId="0" fontId="6" fillId="8" borderId="1" xfId="2" applyFont="1" applyFill="1" applyBorder="1" applyAlignment="1"/>
    <xf numFmtId="2" fontId="6" fillId="8" borderId="1" xfId="2" applyNumberFormat="1" applyFont="1" applyFill="1" applyBorder="1"/>
    <xf numFmtId="0" fontId="41" fillId="0" borderId="5" xfId="4" applyFont="1" applyBorder="1" applyAlignment="1">
      <alignment vertical="center" wrapText="1"/>
    </xf>
    <xf numFmtId="0" fontId="6" fillId="8" borderId="1" xfId="2" applyFont="1" applyFill="1" applyBorder="1" applyAlignment="1">
      <alignment horizontal="right"/>
    </xf>
    <xf numFmtId="3" fontId="6" fillId="8" borderId="1" xfId="2" applyNumberFormat="1" applyFont="1" applyFill="1" applyBorder="1" applyAlignment="1">
      <alignment horizontal="right"/>
    </xf>
    <xf numFmtId="2" fontId="6" fillId="8" borderId="1" xfId="2" applyNumberFormat="1" applyFont="1" applyFill="1" applyBorder="1" applyAlignment="1">
      <alignment horizontal="right"/>
    </xf>
    <xf numFmtId="0" fontId="1" fillId="0" borderId="0" xfId="4" applyFont="1"/>
    <xf numFmtId="0" fontId="1" fillId="0" borderId="0" xfId="4" applyFont="1" applyAlignment="1"/>
    <xf numFmtId="0" fontId="1" fillId="0" borderId="0" xfId="4" applyFont="1" applyAlignment="1">
      <alignment vertical="center"/>
    </xf>
    <xf numFmtId="0" fontId="1" fillId="0" borderId="0" xfId="4" applyFont="1" applyFill="1" applyAlignment="1"/>
    <xf numFmtId="2" fontId="1" fillId="0" borderId="0" xfId="4" applyNumberFormat="1" applyFont="1"/>
    <xf numFmtId="0" fontId="22" fillId="0" borderId="0" xfId="2" applyFont="1" applyAlignment="1"/>
    <xf numFmtId="4" fontId="1" fillId="0" borderId="0" xfId="4" applyNumberFormat="1" applyFont="1" applyFill="1" applyAlignment="1"/>
    <xf numFmtId="0" fontId="39" fillId="0" borderId="0" xfId="0" applyFont="1"/>
    <xf numFmtId="0" fontId="9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3" fontId="5" fillId="0" borderId="5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3" fontId="9" fillId="0" borderId="5" xfId="0" applyNumberFormat="1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3" fontId="9" fillId="0" borderId="16" xfId="0" applyNumberFormat="1" applyFont="1" applyFill="1" applyBorder="1" applyAlignment="1">
      <alignment horizontal="center" vertical="center" wrapText="1"/>
    </xf>
    <xf numFmtId="3" fontId="9" fillId="0" borderId="17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0" xfId="2" applyFont="1" applyBorder="1" applyAlignment="1">
      <alignment horizontal="center" vertical="center" wrapText="1"/>
    </xf>
    <xf numFmtId="0" fontId="6" fillId="0" borderId="0" xfId="2" applyFont="1" applyBorder="1" applyAlignment="1">
      <alignment horizontal="center" vertical="center"/>
    </xf>
    <xf numFmtId="0" fontId="22" fillId="0" borderId="1" xfId="1" applyFont="1" applyBorder="1" applyAlignment="1">
      <alignment horizontal="center" vertical="center" wrapText="1"/>
    </xf>
    <xf numFmtId="0" fontId="26" fillId="0" borderId="1" xfId="1" applyFont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22" fillId="0" borderId="0" xfId="2" applyFont="1" applyAlignment="1">
      <alignment horizontal="center"/>
    </xf>
    <xf numFmtId="0" fontId="6" fillId="0" borderId="2" xfId="2" applyFont="1" applyFill="1" applyBorder="1" applyAlignment="1">
      <alignment horizontal="center" vertical="center" wrapText="1"/>
    </xf>
    <xf numFmtId="0" fontId="6" fillId="0" borderId="15" xfId="2" applyFont="1" applyFill="1" applyBorder="1" applyAlignment="1">
      <alignment horizontal="center" vertical="center" wrapText="1"/>
    </xf>
    <xf numFmtId="0" fontId="22" fillId="0" borderId="0" xfId="2" applyFont="1" applyBorder="1" applyAlignment="1">
      <alignment horizontal="left" vertical="center" wrapText="1"/>
    </xf>
    <xf numFmtId="0" fontId="45" fillId="0" borderId="5" xfId="2" applyFont="1" applyFill="1" applyBorder="1" applyAlignment="1">
      <alignment horizontal="center" vertical="center" wrapText="1"/>
    </xf>
    <xf numFmtId="0" fontId="45" fillId="0" borderId="4" xfId="2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1" fillId="0" borderId="5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27" fillId="0" borderId="5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27" fillId="0" borderId="16" xfId="0" applyFont="1" applyFill="1" applyBorder="1" applyAlignment="1">
      <alignment horizontal="center" vertical="center" wrapText="1"/>
    </xf>
    <xf numFmtId="0" fontId="27" fillId="0" borderId="17" xfId="0" applyFont="1" applyFill="1" applyBorder="1" applyAlignment="1">
      <alignment horizontal="center" vertical="center" wrapText="1"/>
    </xf>
    <xf numFmtId="0" fontId="27" fillId="0" borderId="18" xfId="0" applyFont="1" applyFill="1" applyBorder="1" applyAlignment="1">
      <alignment horizontal="center" vertical="center" wrapText="1"/>
    </xf>
    <xf numFmtId="0" fontId="27" fillId="0" borderId="27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/>
    </xf>
    <xf numFmtId="0" fontId="26" fillId="0" borderId="1" xfId="0" applyFont="1" applyBorder="1" applyAlignment="1">
      <alignment horizontal="center" vertical="center" wrapText="1"/>
    </xf>
    <xf numFmtId="2" fontId="27" fillId="0" borderId="1" xfId="0" applyNumberFormat="1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5" fillId="0" borderId="2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10" fillId="0" borderId="5" xfId="2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/>
    </xf>
    <xf numFmtId="0" fontId="5" fillId="0" borderId="16" xfId="2" applyFont="1" applyFill="1" applyBorder="1" applyAlignment="1">
      <alignment horizontal="center" vertical="center"/>
    </xf>
    <xf numFmtId="0" fontId="5" fillId="0" borderId="18" xfId="2" applyFont="1" applyFill="1" applyBorder="1" applyAlignment="1">
      <alignment horizontal="center" vertical="center"/>
    </xf>
    <xf numFmtId="0" fontId="5" fillId="0" borderId="5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28" xfId="2" applyFont="1" applyFill="1" applyBorder="1" applyAlignment="1">
      <alignment horizontal="center" vertical="center" wrapText="1"/>
    </xf>
    <xf numFmtId="2" fontId="5" fillId="0" borderId="5" xfId="2" applyNumberFormat="1" applyFont="1" applyFill="1" applyBorder="1" applyAlignment="1">
      <alignment horizontal="center" vertical="center" wrapText="1"/>
    </xf>
    <xf numFmtId="2" fontId="5" fillId="0" borderId="4" xfId="2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10" fillId="0" borderId="29" xfId="0" applyFont="1" applyBorder="1" applyAlignment="1">
      <alignment horizontal="center" wrapText="1" shrinkToFit="1"/>
    </xf>
    <xf numFmtId="0" fontId="10" fillId="0" borderId="5" xfId="0" applyFont="1" applyBorder="1" applyAlignment="1">
      <alignment horizontal="center" vertical="center" wrapText="1" shrinkToFit="1"/>
    </xf>
    <xf numFmtId="0" fontId="10" fillId="0" borderId="4" xfId="0" applyFont="1" applyBorder="1" applyAlignment="1">
      <alignment horizontal="center" vertical="center" wrapText="1" shrinkToFit="1"/>
    </xf>
    <xf numFmtId="0" fontId="10" fillId="0" borderId="1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 wrapText="1"/>
    </xf>
  </cellXfs>
  <cellStyles count="5">
    <cellStyle name="Normal" xfId="0" builtinId="0"/>
    <cellStyle name="Normal 2" xfId="1"/>
    <cellStyle name="Normal 3" xfId="2"/>
    <cellStyle name="Normal 4" xfId="3"/>
    <cellStyle name="Normal 4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42</xdr:row>
      <xdr:rowOff>0</xdr:rowOff>
    </xdr:from>
    <xdr:to>
      <xdr:col>8</xdr:col>
      <xdr:colOff>0</xdr:colOff>
      <xdr:row>42</xdr:row>
      <xdr:rowOff>0</xdr:rowOff>
    </xdr:to>
    <xdr:sp macro="" textlink="">
      <xdr:nvSpPr>
        <xdr:cNvPr id="1227" name="Line 3"/>
        <xdr:cNvSpPr>
          <a:spLocks noChangeShapeType="1"/>
        </xdr:cNvSpPr>
      </xdr:nvSpPr>
      <xdr:spPr bwMode="auto">
        <a:xfrm>
          <a:off x="16916400" y="151733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4"/>
  <sheetViews>
    <sheetView tabSelected="1" topLeftCell="A23" zoomScale="75" zoomScaleNormal="75" workbookViewId="0">
      <selection activeCell="G11" sqref="G11"/>
    </sheetView>
  </sheetViews>
  <sheetFormatPr defaultRowHeight="15.75"/>
  <cols>
    <col min="1" max="1" width="15.85546875" style="2" customWidth="1"/>
    <col min="2" max="2" width="71.7109375" style="2" customWidth="1"/>
    <col min="3" max="3" width="22.28515625" style="2" customWidth="1"/>
    <col min="4" max="4" width="24.42578125" style="164" customWidth="1"/>
    <col min="5" max="5" width="22.85546875" style="2" customWidth="1"/>
    <col min="6" max="6" width="19" style="2" customWidth="1"/>
    <col min="7" max="7" width="18.28515625" style="6" customWidth="1"/>
    <col min="8" max="8" width="20" style="2" customWidth="1"/>
    <col min="9" max="9" width="11.7109375" style="2" customWidth="1"/>
    <col min="10" max="10" width="12.42578125" style="215" customWidth="1"/>
    <col min="11" max="11" width="14.42578125" style="2" customWidth="1"/>
    <col min="12" max="12" width="11.7109375" style="2" customWidth="1"/>
    <col min="13" max="13" width="12" style="2" customWidth="1"/>
    <col min="14" max="14" width="14.85546875" style="2" customWidth="1"/>
    <col min="15" max="15" width="9.140625" style="2"/>
    <col min="16" max="16" width="12.28515625" style="2" customWidth="1"/>
    <col min="17" max="17" width="13.42578125" style="2" customWidth="1"/>
    <col min="18" max="16384" width="9.140625" style="2"/>
  </cols>
  <sheetData>
    <row r="1" spans="1:11" ht="24" customHeight="1">
      <c r="H1" s="16" t="s">
        <v>16</v>
      </c>
    </row>
    <row r="2" spans="1:11" customFormat="1">
      <c r="A2" s="1" t="s">
        <v>499</v>
      </c>
      <c r="B2" s="51"/>
      <c r="D2" s="165"/>
      <c r="G2" s="230"/>
      <c r="J2" s="391"/>
    </row>
    <row r="3" spans="1:11" customFormat="1">
      <c r="A3" s="1" t="s">
        <v>500</v>
      </c>
      <c r="D3" s="165"/>
      <c r="G3" s="230"/>
      <c r="J3" s="391"/>
    </row>
    <row r="4" spans="1:11" customFormat="1">
      <c r="A4" s="1"/>
      <c r="D4" s="165"/>
      <c r="G4" s="230"/>
      <c r="J4" s="391"/>
    </row>
    <row r="5" spans="1:11" ht="18.75">
      <c r="A5" s="448" t="s">
        <v>602</v>
      </c>
      <c r="B5" s="448"/>
      <c r="C5" s="448"/>
      <c r="D5" s="448"/>
      <c r="E5" s="448"/>
      <c r="F5" s="448"/>
      <c r="G5" s="448"/>
      <c r="H5" s="448"/>
    </row>
    <row r="6" spans="1:11" ht="18.75">
      <c r="A6" s="220"/>
      <c r="B6" s="220"/>
      <c r="C6" s="220"/>
      <c r="D6" s="220"/>
      <c r="E6" s="220"/>
      <c r="F6" s="220"/>
      <c r="G6" s="220"/>
      <c r="H6" s="248" t="s">
        <v>7</v>
      </c>
    </row>
    <row r="7" spans="1:11" ht="44.25" customHeight="1">
      <c r="A7" s="449" t="s">
        <v>105</v>
      </c>
      <c r="B7" s="449" t="s">
        <v>0</v>
      </c>
      <c r="C7" s="449" t="s">
        <v>182</v>
      </c>
      <c r="D7" s="457" t="s">
        <v>496</v>
      </c>
      <c r="E7" s="453" t="s">
        <v>497</v>
      </c>
      <c r="F7" s="455" t="s">
        <v>603</v>
      </c>
      <c r="G7" s="456"/>
      <c r="H7" s="451" t="s">
        <v>604</v>
      </c>
    </row>
    <row r="8" spans="1:11" ht="38.25" customHeight="1">
      <c r="A8" s="450"/>
      <c r="B8" s="450"/>
      <c r="C8" s="449"/>
      <c r="D8" s="458"/>
      <c r="E8" s="454"/>
      <c r="F8" s="3" t="s">
        <v>4</v>
      </c>
      <c r="G8" s="221" t="s">
        <v>81</v>
      </c>
      <c r="H8" s="452"/>
    </row>
    <row r="9" spans="1:11" s="49" customFormat="1" ht="21" customHeight="1">
      <c r="A9" s="48">
        <v>1</v>
      </c>
      <c r="B9" s="48">
        <v>2</v>
      </c>
      <c r="C9" s="48">
        <v>3</v>
      </c>
      <c r="D9" s="166">
        <v>4</v>
      </c>
      <c r="E9" s="48">
        <v>5</v>
      </c>
      <c r="F9" s="48">
        <v>6</v>
      </c>
      <c r="G9" s="231">
        <v>7</v>
      </c>
      <c r="H9" s="48">
        <v>8</v>
      </c>
      <c r="J9" s="392"/>
    </row>
    <row r="10" spans="1:11" s="71" customFormat="1" ht="56.25">
      <c r="A10" s="69"/>
      <c r="B10" s="70" t="s">
        <v>441</v>
      </c>
      <c r="C10" s="69"/>
      <c r="D10" s="167"/>
      <c r="E10" s="192"/>
      <c r="F10" s="69"/>
      <c r="G10" s="232"/>
      <c r="H10" s="69"/>
      <c r="J10" s="393"/>
    </row>
    <row r="11" spans="1:11" s="72" customFormat="1" ht="37.5">
      <c r="A11" s="178"/>
      <c r="B11" s="172" t="s">
        <v>442</v>
      </c>
      <c r="C11" s="173">
        <v>201</v>
      </c>
      <c r="D11" s="176">
        <v>150767000</v>
      </c>
      <c r="E11" s="176">
        <v>162578000</v>
      </c>
      <c r="F11" s="176">
        <v>42863000</v>
      </c>
      <c r="G11" s="176">
        <v>38229522</v>
      </c>
      <c r="H11" s="336">
        <v>0.89190028696078205</v>
      </c>
      <c r="J11" s="394"/>
      <c r="K11" s="330"/>
    </row>
    <row r="12" spans="1:11" s="71" customFormat="1" ht="30" customHeight="1">
      <c r="A12" s="73" t="s">
        <v>334</v>
      </c>
      <c r="B12" s="74" t="s">
        <v>335</v>
      </c>
      <c r="C12" s="73">
        <v>202</v>
      </c>
      <c r="D12" s="163">
        <v>0</v>
      </c>
      <c r="E12" s="117">
        <v>0</v>
      </c>
      <c r="F12" s="117">
        <v>0</v>
      </c>
      <c r="G12" s="233">
        <v>600000</v>
      </c>
      <c r="H12" s="337" t="s">
        <v>636</v>
      </c>
      <c r="J12" s="394"/>
      <c r="K12" s="330"/>
    </row>
    <row r="13" spans="1:11" s="71" customFormat="1" ht="30" customHeight="1">
      <c r="A13" s="73">
        <v>62</v>
      </c>
      <c r="B13" s="74" t="s">
        <v>336</v>
      </c>
      <c r="C13" s="73">
        <v>203</v>
      </c>
      <c r="D13" s="163">
        <v>0</v>
      </c>
      <c r="E13" s="117">
        <v>0</v>
      </c>
      <c r="F13" s="117">
        <v>0</v>
      </c>
      <c r="G13" s="233">
        <v>0</v>
      </c>
      <c r="H13" s="337" t="s">
        <v>636</v>
      </c>
      <c r="J13" s="394"/>
      <c r="K13" s="330"/>
    </row>
    <row r="14" spans="1:11" s="71" customFormat="1" ht="30" customHeight="1">
      <c r="A14" s="73">
        <v>630</v>
      </c>
      <c r="B14" s="74" t="s">
        <v>337</v>
      </c>
      <c r="C14" s="73">
        <v>204</v>
      </c>
      <c r="D14" s="163">
        <v>0</v>
      </c>
      <c r="E14" s="117">
        <v>0</v>
      </c>
      <c r="F14" s="117">
        <v>0</v>
      </c>
      <c r="G14" s="233">
        <v>0</v>
      </c>
      <c r="H14" s="337" t="s">
        <v>636</v>
      </c>
      <c r="J14" s="394"/>
      <c r="K14" s="330"/>
    </row>
    <row r="15" spans="1:11" s="71" customFormat="1" ht="30" customHeight="1">
      <c r="A15" s="73">
        <v>631</v>
      </c>
      <c r="B15" s="74" t="s">
        <v>338</v>
      </c>
      <c r="C15" s="73">
        <v>205</v>
      </c>
      <c r="D15" s="163">
        <v>0</v>
      </c>
      <c r="E15" s="117">
        <v>0</v>
      </c>
      <c r="F15" s="117">
        <v>0</v>
      </c>
      <c r="G15" s="233">
        <v>0</v>
      </c>
      <c r="H15" s="337" t="s">
        <v>636</v>
      </c>
      <c r="J15" s="394"/>
      <c r="K15" s="330"/>
    </row>
    <row r="16" spans="1:11" s="71" customFormat="1" ht="30" customHeight="1">
      <c r="A16" s="73" t="s">
        <v>339</v>
      </c>
      <c r="B16" s="74" t="s">
        <v>483</v>
      </c>
      <c r="C16" s="73">
        <v>206</v>
      </c>
      <c r="D16" s="163">
        <v>150767000</v>
      </c>
      <c r="E16" s="117">
        <v>162578000</v>
      </c>
      <c r="F16" s="117">
        <v>42863000</v>
      </c>
      <c r="G16" s="233">
        <v>37629522</v>
      </c>
      <c r="H16" s="404">
        <v>0.87790220003266217</v>
      </c>
      <c r="J16" s="394"/>
      <c r="K16" s="330"/>
    </row>
    <row r="17" spans="1:11" s="71" customFormat="1" ht="30" customHeight="1">
      <c r="A17" s="175"/>
      <c r="B17" s="174" t="s">
        <v>440</v>
      </c>
      <c r="C17" s="175">
        <v>207</v>
      </c>
      <c r="D17" s="176">
        <v>347123000</v>
      </c>
      <c r="E17" s="176">
        <v>465484000</v>
      </c>
      <c r="F17" s="176">
        <v>111265000</v>
      </c>
      <c r="G17" s="176">
        <v>55035692</v>
      </c>
      <c r="H17" s="336">
        <v>0.49463615692266211</v>
      </c>
      <c r="J17" s="394"/>
      <c r="K17" s="330"/>
    </row>
    <row r="18" spans="1:11" s="71" customFormat="1" ht="30" customHeight="1">
      <c r="A18" s="73">
        <v>50</v>
      </c>
      <c r="B18" s="74" t="s">
        <v>340</v>
      </c>
      <c r="C18" s="73">
        <v>208</v>
      </c>
      <c r="D18" s="163">
        <v>0</v>
      </c>
      <c r="E18" s="117">
        <v>0</v>
      </c>
      <c r="F18" s="117">
        <v>0</v>
      </c>
      <c r="G18" s="233">
        <v>0</v>
      </c>
      <c r="H18" s="337" t="s">
        <v>636</v>
      </c>
      <c r="J18" s="394"/>
      <c r="K18" s="330"/>
    </row>
    <row r="19" spans="1:11" s="71" customFormat="1" ht="30" customHeight="1">
      <c r="A19" s="73">
        <v>51</v>
      </c>
      <c r="B19" s="74" t="s">
        <v>341</v>
      </c>
      <c r="C19" s="73">
        <v>209</v>
      </c>
      <c r="D19" s="163">
        <v>22708000</v>
      </c>
      <c r="E19" s="117">
        <v>45136000</v>
      </c>
      <c r="F19" s="117">
        <v>10225000</v>
      </c>
      <c r="G19" s="233">
        <v>15377110</v>
      </c>
      <c r="H19" s="337">
        <v>1.5038738386308068</v>
      </c>
      <c r="J19" s="394"/>
      <c r="K19" s="330"/>
    </row>
    <row r="20" spans="1:11" s="71" customFormat="1" ht="37.5">
      <c r="A20" s="73">
        <v>52</v>
      </c>
      <c r="B20" s="74" t="s">
        <v>342</v>
      </c>
      <c r="C20" s="73">
        <v>210</v>
      </c>
      <c r="D20" s="163">
        <v>171467000</v>
      </c>
      <c r="E20" s="117">
        <v>180487000</v>
      </c>
      <c r="F20" s="117">
        <v>46322000</v>
      </c>
      <c r="G20" s="233">
        <v>41380930</v>
      </c>
      <c r="H20" s="337">
        <v>0.893332110012521</v>
      </c>
      <c r="J20" s="394"/>
      <c r="K20" s="330"/>
    </row>
    <row r="21" spans="1:11" s="71" customFormat="1" ht="30" customHeight="1">
      <c r="A21" s="73">
        <v>54</v>
      </c>
      <c r="B21" s="74" t="s">
        <v>343</v>
      </c>
      <c r="C21" s="73">
        <v>211</v>
      </c>
      <c r="D21" s="163">
        <v>113924000</v>
      </c>
      <c r="E21" s="117">
        <v>135500000</v>
      </c>
      <c r="F21" s="117">
        <v>35400000</v>
      </c>
      <c r="G21" s="233">
        <v>-21912321</v>
      </c>
      <c r="H21" s="337">
        <v>-0.61899211864406778</v>
      </c>
      <c r="J21" s="394"/>
      <c r="K21" s="330"/>
    </row>
    <row r="22" spans="1:11" s="71" customFormat="1" ht="30" customHeight="1">
      <c r="A22" s="73" t="s">
        <v>344</v>
      </c>
      <c r="B22" s="74" t="s">
        <v>345</v>
      </c>
      <c r="C22" s="73">
        <v>212</v>
      </c>
      <c r="D22" s="163">
        <v>39024000</v>
      </c>
      <c r="E22" s="117">
        <v>104361000</v>
      </c>
      <c r="F22" s="117">
        <v>19318000</v>
      </c>
      <c r="G22" s="233">
        <v>20189973</v>
      </c>
      <c r="H22" s="337">
        <v>1.0451378507091831</v>
      </c>
      <c r="J22" s="394"/>
      <c r="K22" s="330"/>
    </row>
    <row r="23" spans="1:11" s="71" customFormat="1" ht="30" customHeight="1">
      <c r="A23" s="175"/>
      <c r="B23" s="174" t="s">
        <v>346</v>
      </c>
      <c r="C23" s="175">
        <v>213</v>
      </c>
      <c r="D23" s="176">
        <v>0</v>
      </c>
      <c r="E23" s="191">
        <v>0</v>
      </c>
      <c r="F23" s="191">
        <v>0</v>
      </c>
      <c r="G23" s="234">
        <v>0</v>
      </c>
      <c r="H23" s="336" t="s">
        <v>636</v>
      </c>
      <c r="J23" s="394"/>
      <c r="K23" s="330"/>
    </row>
    <row r="24" spans="1:11" s="71" customFormat="1" ht="30" customHeight="1">
      <c r="A24" s="175"/>
      <c r="B24" s="174" t="s">
        <v>347</v>
      </c>
      <c r="C24" s="175">
        <v>214</v>
      </c>
      <c r="D24" s="176">
        <v>196356000</v>
      </c>
      <c r="E24" s="176">
        <v>302906000</v>
      </c>
      <c r="F24" s="176">
        <v>68402000</v>
      </c>
      <c r="G24" s="176">
        <v>16806170</v>
      </c>
      <c r="H24" s="336">
        <v>0.2456970556416479</v>
      </c>
      <c r="J24" s="394"/>
      <c r="K24" s="330"/>
    </row>
    <row r="25" spans="1:11" s="71" customFormat="1" ht="30" customHeight="1">
      <c r="A25" s="175">
        <v>66</v>
      </c>
      <c r="B25" s="174" t="s">
        <v>348</v>
      </c>
      <c r="C25" s="175">
        <v>215</v>
      </c>
      <c r="D25" s="176">
        <v>139593000</v>
      </c>
      <c r="E25" s="191">
        <v>143000000</v>
      </c>
      <c r="F25" s="191">
        <v>35750000</v>
      </c>
      <c r="G25" s="234">
        <v>17135549</v>
      </c>
      <c r="H25" s="336">
        <v>0.47931605594405596</v>
      </c>
      <c r="J25" s="394"/>
      <c r="K25" s="330"/>
    </row>
    <row r="26" spans="1:11" s="71" customFormat="1" ht="30" customHeight="1">
      <c r="A26" s="175">
        <v>56</v>
      </c>
      <c r="B26" s="174" t="s">
        <v>349</v>
      </c>
      <c r="C26" s="175">
        <v>216</v>
      </c>
      <c r="D26" s="176">
        <v>30000</v>
      </c>
      <c r="E26" s="191">
        <v>100000</v>
      </c>
      <c r="F26" s="191">
        <v>25000</v>
      </c>
      <c r="G26" s="234">
        <v>69273</v>
      </c>
      <c r="H26" s="336">
        <v>2.7709199999999998</v>
      </c>
      <c r="J26" s="394"/>
      <c r="K26" s="330"/>
    </row>
    <row r="27" spans="1:11" s="71" customFormat="1" ht="41.25" customHeight="1">
      <c r="A27" s="175" t="s">
        <v>484</v>
      </c>
      <c r="B27" s="174" t="s">
        <v>350</v>
      </c>
      <c r="C27" s="175">
        <v>217</v>
      </c>
      <c r="D27" s="176">
        <v>18424000</v>
      </c>
      <c r="E27" s="193">
        <v>2800000</v>
      </c>
      <c r="F27" s="193">
        <v>700000</v>
      </c>
      <c r="G27" s="234">
        <v>438216147</v>
      </c>
      <c r="H27" s="336">
        <v>626.02306714285714</v>
      </c>
      <c r="J27" s="394"/>
      <c r="K27" s="330"/>
    </row>
    <row r="28" spans="1:11" s="71" customFormat="1" ht="39" customHeight="1">
      <c r="A28" s="175" t="s">
        <v>485</v>
      </c>
      <c r="B28" s="174" t="s">
        <v>351</v>
      </c>
      <c r="C28" s="175">
        <v>218</v>
      </c>
      <c r="D28" s="176">
        <v>26951000</v>
      </c>
      <c r="E28" s="193">
        <v>12500000</v>
      </c>
      <c r="F28" s="193">
        <v>4125000</v>
      </c>
      <c r="G28" s="234">
        <v>391773124</v>
      </c>
      <c r="H28" s="336">
        <v>94.975302787878789</v>
      </c>
      <c r="J28" s="394"/>
      <c r="K28" s="330"/>
    </row>
    <row r="29" spans="1:11" s="71" customFormat="1" ht="37.5">
      <c r="A29" s="175"/>
      <c r="B29" s="174" t="s">
        <v>439</v>
      </c>
      <c r="C29" s="175">
        <v>219</v>
      </c>
      <c r="D29" s="176">
        <v>0</v>
      </c>
      <c r="E29" s="191">
        <v>0</v>
      </c>
      <c r="F29" s="191">
        <v>0</v>
      </c>
      <c r="G29" s="234">
        <v>46703129</v>
      </c>
      <c r="H29" s="336" t="s">
        <v>636</v>
      </c>
      <c r="J29" s="394"/>
      <c r="K29" s="330"/>
    </row>
    <row r="30" spans="1:11" s="71" customFormat="1" ht="37.5">
      <c r="A30" s="175"/>
      <c r="B30" s="174" t="s">
        <v>353</v>
      </c>
      <c r="C30" s="175">
        <v>220</v>
      </c>
      <c r="D30" s="176">
        <v>65320000</v>
      </c>
      <c r="E30" s="176">
        <v>169706000</v>
      </c>
      <c r="F30" s="176">
        <v>36102000</v>
      </c>
      <c r="G30" s="176"/>
      <c r="H30" s="336">
        <v>0</v>
      </c>
      <c r="J30" s="394"/>
      <c r="K30" s="330"/>
    </row>
    <row r="31" spans="1:11" s="71" customFormat="1" ht="37.5">
      <c r="A31" s="73" t="s">
        <v>352</v>
      </c>
      <c r="B31" s="70" t="s">
        <v>355</v>
      </c>
      <c r="C31" s="73">
        <v>221</v>
      </c>
      <c r="D31" s="163">
        <v>0</v>
      </c>
      <c r="E31" s="117">
        <v>0</v>
      </c>
      <c r="F31" s="117">
        <v>0</v>
      </c>
      <c r="G31" s="233">
        <v>0</v>
      </c>
      <c r="H31" s="337" t="s">
        <v>636</v>
      </c>
      <c r="J31" s="394"/>
      <c r="K31" s="330"/>
    </row>
    <row r="32" spans="1:11" s="71" customFormat="1" ht="37.5">
      <c r="A32" s="73" t="s">
        <v>354</v>
      </c>
      <c r="B32" s="70" t="s">
        <v>356</v>
      </c>
      <c r="C32" s="73">
        <v>222</v>
      </c>
      <c r="D32" s="163">
        <v>0</v>
      </c>
      <c r="E32" s="117">
        <v>0</v>
      </c>
      <c r="F32" s="117">
        <v>0</v>
      </c>
      <c r="G32" s="233">
        <v>5152673</v>
      </c>
      <c r="H32" s="337" t="s">
        <v>636</v>
      </c>
      <c r="J32" s="394"/>
      <c r="K32" s="330"/>
    </row>
    <row r="33" spans="1:11" s="71" customFormat="1" ht="18.75">
      <c r="A33" s="73"/>
      <c r="B33" s="70" t="s">
        <v>357</v>
      </c>
      <c r="C33" s="73">
        <v>223</v>
      </c>
      <c r="D33" s="163">
        <v>0</v>
      </c>
      <c r="E33" s="117">
        <v>0</v>
      </c>
      <c r="F33" s="117">
        <v>0</v>
      </c>
      <c r="G33" s="233">
        <v>41550456</v>
      </c>
      <c r="H33" s="337" t="s">
        <v>636</v>
      </c>
      <c r="J33" s="394"/>
      <c r="K33" s="330"/>
    </row>
    <row r="34" spans="1:11" s="71" customFormat="1" ht="18.75">
      <c r="A34" s="175"/>
      <c r="B34" s="174" t="s">
        <v>358</v>
      </c>
      <c r="C34" s="175">
        <v>224</v>
      </c>
      <c r="D34" s="176">
        <v>65320000</v>
      </c>
      <c r="E34" s="176">
        <v>169706000</v>
      </c>
      <c r="F34" s="176">
        <v>36102000</v>
      </c>
      <c r="G34" s="176"/>
      <c r="H34" s="336">
        <v>0</v>
      </c>
      <c r="J34" s="394"/>
      <c r="K34" s="330"/>
    </row>
    <row r="35" spans="1:11" s="71" customFormat="1" ht="30" customHeight="1">
      <c r="A35" s="175"/>
      <c r="B35" s="174" t="s">
        <v>359</v>
      </c>
      <c r="C35" s="175"/>
      <c r="D35" s="176">
        <v>0</v>
      </c>
      <c r="E35" s="176">
        <v>0</v>
      </c>
      <c r="F35" s="176">
        <v>0</v>
      </c>
      <c r="G35" s="176">
        <v>0</v>
      </c>
      <c r="H35" s="336" t="s">
        <v>636</v>
      </c>
      <c r="J35" s="394"/>
      <c r="K35" s="330"/>
    </row>
    <row r="36" spans="1:11" s="71" customFormat="1" ht="30" customHeight="1">
      <c r="A36" s="73">
        <v>721</v>
      </c>
      <c r="B36" s="74" t="s">
        <v>360</v>
      </c>
      <c r="C36" s="73">
        <v>225</v>
      </c>
      <c r="D36" s="163">
        <v>0</v>
      </c>
      <c r="E36" s="117">
        <v>0</v>
      </c>
      <c r="F36" s="117">
        <v>0</v>
      </c>
      <c r="G36" s="233">
        <v>0</v>
      </c>
      <c r="H36" s="337" t="s">
        <v>636</v>
      </c>
      <c r="J36" s="394"/>
      <c r="K36" s="330"/>
    </row>
    <row r="37" spans="1:11" s="71" customFormat="1" ht="30" customHeight="1">
      <c r="A37" s="73">
        <v>722</v>
      </c>
      <c r="B37" s="74" t="s">
        <v>361</v>
      </c>
      <c r="C37" s="73">
        <v>226</v>
      </c>
      <c r="D37" s="163">
        <v>32838000</v>
      </c>
      <c r="E37" s="117">
        <v>0</v>
      </c>
      <c r="F37" s="117">
        <v>0</v>
      </c>
      <c r="G37" s="233">
        <v>0</v>
      </c>
      <c r="H37" s="337" t="s">
        <v>636</v>
      </c>
      <c r="J37" s="394"/>
      <c r="K37" s="330"/>
    </row>
    <row r="38" spans="1:11" s="71" customFormat="1" ht="30" customHeight="1">
      <c r="A38" s="73">
        <v>722</v>
      </c>
      <c r="B38" s="74" t="s">
        <v>362</v>
      </c>
      <c r="C38" s="73">
        <v>227</v>
      </c>
      <c r="D38" s="163">
        <v>0</v>
      </c>
      <c r="E38" s="117">
        <v>0</v>
      </c>
      <c r="F38" s="117">
        <v>0</v>
      </c>
      <c r="G38" s="233">
        <v>0</v>
      </c>
      <c r="H38" s="337" t="s">
        <v>636</v>
      </c>
      <c r="J38" s="394"/>
      <c r="K38" s="330"/>
    </row>
    <row r="39" spans="1:11" s="71" customFormat="1" ht="18.75">
      <c r="A39" s="73">
        <v>723</v>
      </c>
      <c r="B39" s="70" t="s">
        <v>363</v>
      </c>
      <c r="C39" s="73">
        <v>228</v>
      </c>
      <c r="D39" s="163">
        <v>0</v>
      </c>
      <c r="E39" s="116">
        <v>0</v>
      </c>
      <c r="F39" s="116">
        <v>0</v>
      </c>
      <c r="G39" s="235">
        <v>0</v>
      </c>
      <c r="H39" s="337" t="s">
        <v>636</v>
      </c>
      <c r="J39" s="394"/>
      <c r="K39" s="330"/>
    </row>
    <row r="40" spans="1:11" s="76" customFormat="1" ht="30" customHeight="1">
      <c r="A40" s="175"/>
      <c r="B40" s="174" t="s">
        <v>364</v>
      </c>
      <c r="C40" s="175">
        <v>229</v>
      </c>
      <c r="D40" s="338">
        <v>0</v>
      </c>
      <c r="E40" s="339">
        <v>0</v>
      </c>
      <c r="F40" s="339">
        <v>0</v>
      </c>
      <c r="G40" s="401">
        <v>41550456</v>
      </c>
      <c r="H40" s="336" t="s">
        <v>636</v>
      </c>
      <c r="J40" s="394"/>
      <c r="K40" s="330"/>
    </row>
    <row r="41" spans="1:11" s="76" customFormat="1" ht="30" customHeight="1">
      <c r="A41" s="175"/>
      <c r="B41" s="174" t="s">
        <v>365</v>
      </c>
      <c r="C41" s="175">
        <v>230</v>
      </c>
      <c r="D41" s="339">
        <v>98158000</v>
      </c>
      <c r="E41" s="339">
        <v>169706000</v>
      </c>
      <c r="F41" s="339">
        <v>36102000</v>
      </c>
      <c r="G41" s="339"/>
      <c r="H41" s="336">
        <v>0</v>
      </c>
      <c r="J41" s="394"/>
      <c r="K41" s="330"/>
    </row>
    <row r="42" spans="1:11" s="76" customFormat="1" ht="37.5">
      <c r="A42" s="73"/>
      <c r="B42" s="70" t="s">
        <v>366</v>
      </c>
      <c r="C42" s="73">
        <v>231</v>
      </c>
      <c r="D42" s="340">
        <v>0</v>
      </c>
      <c r="E42" s="340">
        <v>0</v>
      </c>
      <c r="F42" s="340">
        <v>0</v>
      </c>
      <c r="G42" s="341">
        <v>0</v>
      </c>
      <c r="H42" s="337" t="s">
        <v>636</v>
      </c>
      <c r="J42" s="395"/>
    </row>
    <row r="43" spans="1:11" s="76" customFormat="1" ht="37.5">
      <c r="A43" s="73"/>
      <c r="B43" s="70" t="s">
        <v>367</v>
      </c>
      <c r="C43" s="73">
        <v>232</v>
      </c>
      <c r="D43" s="340">
        <v>0</v>
      </c>
      <c r="E43" s="340">
        <v>0</v>
      </c>
      <c r="F43" s="340">
        <v>0</v>
      </c>
      <c r="G43" s="341">
        <v>0</v>
      </c>
      <c r="H43" s="337" t="s">
        <v>636</v>
      </c>
      <c r="J43" s="395"/>
    </row>
    <row r="44" spans="1:11" s="76" customFormat="1" ht="30" customHeight="1">
      <c r="A44" s="73"/>
      <c r="B44" s="70" t="s">
        <v>368</v>
      </c>
      <c r="C44" s="73"/>
      <c r="D44" s="340">
        <v>0</v>
      </c>
      <c r="E44" s="340">
        <v>0</v>
      </c>
      <c r="F44" s="340">
        <v>0</v>
      </c>
      <c r="G44" s="341">
        <v>0</v>
      </c>
      <c r="H44" s="337" t="s">
        <v>636</v>
      </c>
      <c r="J44" s="395"/>
    </row>
    <row r="45" spans="1:11" s="76" customFormat="1" ht="30" customHeight="1">
      <c r="A45" s="73"/>
      <c r="B45" s="74" t="s">
        <v>369</v>
      </c>
      <c r="C45" s="73">
        <v>233</v>
      </c>
      <c r="D45" s="340">
        <v>0</v>
      </c>
      <c r="E45" s="340">
        <v>0</v>
      </c>
      <c r="F45" s="340">
        <v>0</v>
      </c>
      <c r="G45" s="341">
        <v>0</v>
      </c>
      <c r="H45" s="337" t="s">
        <v>636</v>
      </c>
      <c r="J45" s="395"/>
    </row>
    <row r="46" spans="1:11" s="76" customFormat="1" ht="15.6" hidden="1" customHeight="1">
      <c r="A46" s="78"/>
      <c r="B46" s="79" t="s">
        <v>370</v>
      </c>
      <c r="C46" s="80">
        <v>234</v>
      </c>
      <c r="D46" s="342">
        <v>0</v>
      </c>
      <c r="E46" s="342">
        <v>0</v>
      </c>
      <c r="F46" s="342">
        <v>0</v>
      </c>
      <c r="G46" s="343">
        <v>0</v>
      </c>
      <c r="H46" s="337" t="s">
        <v>636</v>
      </c>
      <c r="J46" s="395"/>
    </row>
    <row r="47" spans="1:11" s="76" customFormat="1" ht="18.75">
      <c r="A47" s="75"/>
      <c r="B47" s="75" t="s">
        <v>370</v>
      </c>
      <c r="C47" s="77">
        <v>234</v>
      </c>
      <c r="D47" s="340">
        <v>0</v>
      </c>
      <c r="E47" s="340">
        <v>0</v>
      </c>
      <c r="F47" s="340">
        <v>0</v>
      </c>
      <c r="G47" s="341">
        <v>0</v>
      </c>
      <c r="H47" s="337" t="s">
        <v>636</v>
      </c>
      <c r="J47" s="395"/>
    </row>
    <row r="48" spans="1:11" s="76" customFormat="1" ht="18.75">
      <c r="D48" s="169"/>
      <c r="G48" s="236"/>
      <c r="J48" s="396"/>
    </row>
    <row r="49" spans="1:10" s="76" customFormat="1" ht="18.75">
      <c r="D49" s="169"/>
      <c r="E49" s="81"/>
      <c r="G49" s="236"/>
      <c r="J49" s="396"/>
    </row>
    <row r="50" spans="1:10" s="76" customFormat="1" ht="18.75">
      <c r="A50" s="82" t="s">
        <v>630</v>
      </c>
      <c r="C50" s="82"/>
      <c r="D50" s="170" t="s">
        <v>89</v>
      </c>
      <c r="E50" s="84"/>
      <c r="F50" s="76" t="s">
        <v>589</v>
      </c>
      <c r="G50" s="237"/>
      <c r="J50" s="396"/>
    </row>
    <row r="51" spans="1:10" s="76" customFormat="1" ht="18.75">
      <c r="D51" s="169"/>
      <c r="G51" s="236"/>
      <c r="J51" s="396"/>
    </row>
    <row r="53" spans="1:10">
      <c r="A53" s="2" t="s">
        <v>638</v>
      </c>
    </row>
    <row r="54" spans="1:10">
      <c r="A54" s="2" t="s">
        <v>639</v>
      </c>
    </row>
  </sheetData>
  <mergeCells count="8">
    <mergeCell ref="A5:H5"/>
    <mergeCell ref="A7:A8"/>
    <mergeCell ref="H7:H8"/>
    <mergeCell ref="B7:B8"/>
    <mergeCell ref="E7:E8"/>
    <mergeCell ref="F7:G7"/>
    <mergeCell ref="D7:D8"/>
    <mergeCell ref="C7:C8"/>
  </mergeCells>
  <phoneticPr fontId="7" type="noConversion"/>
  <pageMargins left="0.31" right="0.75" top="0.53" bottom="1" header="0.5" footer="0.5"/>
  <pageSetup scale="45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R30"/>
  <sheetViews>
    <sheetView topLeftCell="A13" workbookViewId="0">
      <selection activeCell="A31" sqref="A31"/>
    </sheetView>
  </sheetViews>
  <sheetFormatPr defaultRowHeight="15.75"/>
  <cols>
    <col min="1" max="1" width="31.7109375" style="21" customWidth="1"/>
    <col min="2" max="2" width="30.28515625" style="21" customWidth="1"/>
    <col min="3" max="3" width="12.85546875" style="21" customWidth="1"/>
    <col min="4" max="5" width="27.28515625" style="21" customWidth="1"/>
    <col min="6" max="6" width="13.85546875" style="21" customWidth="1"/>
    <col min="7" max="7" width="14" style="21" customWidth="1"/>
    <col min="8" max="10" width="13.85546875" style="21" customWidth="1"/>
    <col min="11" max="18" width="12.28515625" style="21" customWidth="1"/>
    <col min="19" max="16384" width="9.140625" style="21"/>
  </cols>
  <sheetData>
    <row r="1" spans="1:18">
      <c r="R1" s="22" t="s">
        <v>36</v>
      </c>
    </row>
    <row r="3" spans="1:18">
      <c r="A3" s="1" t="s">
        <v>499</v>
      </c>
    </row>
    <row r="4" spans="1:18">
      <c r="A4" s="1" t="s">
        <v>500</v>
      </c>
    </row>
    <row r="5" spans="1:18">
      <c r="A5" s="12" t="s">
        <v>482</v>
      </c>
    </row>
    <row r="7" spans="1:18">
      <c r="A7" s="508" t="s">
        <v>88</v>
      </c>
      <c r="B7" s="508"/>
      <c r="C7" s="508"/>
      <c r="D7" s="508"/>
      <c r="E7" s="508"/>
      <c r="F7" s="508"/>
      <c r="G7" s="508"/>
      <c r="H7" s="508"/>
      <c r="I7" s="508"/>
      <c r="J7" s="508"/>
      <c r="K7" s="508"/>
      <c r="L7" s="508"/>
      <c r="M7" s="508"/>
      <c r="N7" s="508"/>
      <c r="O7" s="508"/>
      <c r="P7" s="508"/>
      <c r="Q7" s="508"/>
      <c r="R7" s="508"/>
    </row>
    <row r="8" spans="1:18">
      <c r="C8" s="24"/>
      <c r="D8" s="24"/>
      <c r="E8" s="24"/>
      <c r="F8" s="24"/>
      <c r="G8" s="24"/>
      <c r="H8" s="24"/>
      <c r="I8" s="24"/>
      <c r="J8" s="24"/>
    </row>
    <row r="9" spans="1:18" ht="38.25" customHeight="1">
      <c r="A9" s="536" t="s">
        <v>51</v>
      </c>
      <c r="B9" s="537" t="s">
        <v>52</v>
      </c>
      <c r="C9" s="539" t="s">
        <v>53</v>
      </c>
      <c r="D9" s="540" t="s">
        <v>103</v>
      </c>
      <c r="E9" s="540" t="s">
        <v>104</v>
      </c>
      <c r="F9" s="540" t="s">
        <v>54</v>
      </c>
      <c r="G9" s="540" t="s">
        <v>55</v>
      </c>
      <c r="H9" s="540" t="s">
        <v>56</v>
      </c>
      <c r="I9" s="540" t="s">
        <v>57</v>
      </c>
      <c r="J9" s="540" t="s">
        <v>58</v>
      </c>
      <c r="K9" s="542" t="s">
        <v>92</v>
      </c>
      <c r="L9" s="543"/>
      <c r="M9" s="543"/>
      <c r="N9" s="543"/>
      <c r="O9" s="543"/>
      <c r="P9" s="543"/>
      <c r="Q9" s="543"/>
      <c r="R9" s="544"/>
    </row>
    <row r="10" spans="1:18" ht="48.75" customHeight="1">
      <c r="A10" s="536"/>
      <c r="B10" s="538"/>
      <c r="C10" s="539"/>
      <c r="D10" s="541"/>
      <c r="E10" s="541"/>
      <c r="F10" s="541"/>
      <c r="G10" s="541"/>
      <c r="H10" s="541"/>
      <c r="I10" s="541"/>
      <c r="J10" s="541"/>
      <c r="K10" s="18" t="s">
        <v>59</v>
      </c>
      <c r="L10" s="18" t="s">
        <v>60</v>
      </c>
      <c r="M10" s="18" t="s">
        <v>61</v>
      </c>
      <c r="N10" s="18" t="s">
        <v>62</v>
      </c>
      <c r="O10" s="18" t="s">
        <v>63</v>
      </c>
      <c r="P10" s="18" t="s">
        <v>64</v>
      </c>
      <c r="Q10" s="18" t="s">
        <v>65</v>
      </c>
      <c r="R10" s="18" t="s">
        <v>66</v>
      </c>
    </row>
    <row r="11" spans="1:18">
      <c r="A11" s="26" t="s">
        <v>91</v>
      </c>
      <c r="B11" s="26"/>
      <c r="C11" s="25"/>
      <c r="D11" s="25">
        <v>0</v>
      </c>
      <c r="E11" s="25">
        <v>0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</row>
    <row r="12" spans="1:18">
      <c r="A12" s="25" t="s">
        <v>5</v>
      </c>
      <c r="B12" s="25"/>
      <c r="C12" s="25"/>
      <c r="D12" s="25">
        <v>0</v>
      </c>
      <c r="E12" s="25">
        <v>0</v>
      </c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</row>
    <row r="13" spans="1:18">
      <c r="A13" s="25" t="s">
        <v>5</v>
      </c>
      <c r="B13" s="25"/>
      <c r="C13" s="25"/>
      <c r="D13" s="25">
        <v>0</v>
      </c>
      <c r="E13" s="25">
        <v>0</v>
      </c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</row>
    <row r="14" spans="1:18">
      <c r="A14" s="25" t="s">
        <v>5</v>
      </c>
      <c r="B14" s="25"/>
      <c r="C14" s="25"/>
      <c r="D14" s="25">
        <v>0</v>
      </c>
      <c r="E14" s="25">
        <v>0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</row>
    <row r="15" spans="1:18">
      <c r="A15" s="25" t="s">
        <v>5</v>
      </c>
      <c r="B15" s="25"/>
      <c r="C15" s="25"/>
      <c r="D15" s="25">
        <v>0</v>
      </c>
      <c r="E15" s="25">
        <v>0</v>
      </c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</row>
    <row r="16" spans="1:18">
      <c r="A16" s="25" t="s">
        <v>5</v>
      </c>
      <c r="B16" s="25"/>
      <c r="C16" s="25"/>
      <c r="D16" s="25">
        <v>0</v>
      </c>
      <c r="E16" s="25">
        <v>0</v>
      </c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</row>
    <row r="17" spans="1:18">
      <c r="A17" s="26" t="s">
        <v>67</v>
      </c>
      <c r="B17" s="26"/>
      <c r="C17" s="25"/>
      <c r="D17" s="25">
        <v>0</v>
      </c>
      <c r="E17" s="25">
        <v>0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</row>
    <row r="18" spans="1:18">
      <c r="A18" s="25" t="s">
        <v>5</v>
      </c>
      <c r="B18" s="25"/>
      <c r="C18" s="25"/>
      <c r="D18" s="25">
        <v>0</v>
      </c>
      <c r="E18" s="25">
        <v>0</v>
      </c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</row>
    <row r="19" spans="1:18">
      <c r="A19" s="25" t="s">
        <v>5</v>
      </c>
      <c r="B19" s="25"/>
      <c r="C19" s="25"/>
      <c r="D19" s="25">
        <v>0</v>
      </c>
      <c r="E19" s="25">
        <v>0</v>
      </c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</row>
    <row r="20" spans="1:18">
      <c r="A20" s="25" t="s">
        <v>5</v>
      </c>
      <c r="B20" s="25"/>
      <c r="C20" s="25"/>
      <c r="D20" s="25">
        <v>0</v>
      </c>
      <c r="E20" s="25">
        <v>0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</row>
    <row r="21" spans="1:18">
      <c r="A21" s="25" t="s">
        <v>5</v>
      </c>
      <c r="B21" s="25"/>
      <c r="C21" s="25"/>
      <c r="D21" s="25">
        <v>0</v>
      </c>
      <c r="E21" s="25">
        <v>0</v>
      </c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</row>
    <row r="22" spans="1:18">
      <c r="A22" s="25" t="s">
        <v>5</v>
      </c>
      <c r="B22" s="25"/>
      <c r="C22" s="25"/>
      <c r="D22" s="25">
        <v>0</v>
      </c>
      <c r="E22" s="25">
        <v>0</v>
      </c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</row>
    <row r="23" spans="1:18">
      <c r="A23" s="26" t="s">
        <v>6</v>
      </c>
      <c r="B23" s="26"/>
      <c r="C23" s="25"/>
      <c r="D23" s="25">
        <v>0</v>
      </c>
      <c r="E23" s="25">
        <v>0</v>
      </c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</row>
    <row r="24" spans="1:18">
      <c r="A24" s="27" t="s">
        <v>68</v>
      </c>
      <c r="B24" s="26"/>
      <c r="C24" s="28"/>
      <c r="D24" s="28"/>
      <c r="E24" s="28"/>
      <c r="F24" s="28"/>
      <c r="G24" s="28"/>
      <c r="H24" s="28"/>
      <c r="I24" s="28"/>
      <c r="J24" s="28"/>
      <c r="K24" s="28"/>
      <c r="L24" s="28"/>
    </row>
    <row r="25" spans="1:18">
      <c r="A25" s="29" t="s">
        <v>69</v>
      </c>
      <c r="B25" s="30"/>
      <c r="C25" s="28"/>
      <c r="D25" s="28"/>
      <c r="E25" s="28"/>
      <c r="F25" s="28"/>
      <c r="G25" s="28"/>
      <c r="H25" s="28"/>
      <c r="I25" s="28"/>
      <c r="J25" s="28"/>
      <c r="K25" s="28"/>
      <c r="L25" s="28"/>
    </row>
    <row r="27" spans="1:18">
      <c r="A27" s="161" t="s">
        <v>8</v>
      </c>
      <c r="B27" s="161"/>
      <c r="C27" s="12"/>
    </row>
    <row r="28" spans="1:18">
      <c r="A28" s="12" t="s">
        <v>493</v>
      </c>
      <c r="B28" s="12"/>
      <c r="C28" s="12"/>
      <c r="D28" s="12"/>
    </row>
    <row r="30" spans="1:18">
      <c r="A30" s="535" t="s">
        <v>629</v>
      </c>
      <c r="B30" s="535"/>
      <c r="F30" s="40" t="s">
        <v>89</v>
      </c>
      <c r="O30" s="281" t="s">
        <v>90</v>
      </c>
      <c r="P30" s="2"/>
    </row>
  </sheetData>
  <mergeCells count="13">
    <mergeCell ref="A30:B30"/>
    <mergeCell ref="A7:R7"/>
    <mergeCell ref="A9:A10"/>
    <mergeCell ref="B9:B10"/>
    <mergeCell ref="C9:C10"/>
    <mergeCell ref="D9:D10"/>
    <mergeCell ref="I9:I10"/>
    <mergeCell ref="J9:J10"/>
    <mergeCell ref="K9:R9"/>
    <mergeCell ref="E9:E10"/>
    <mergeCell ref="F9:F10"/>
    <mergeCell ref="G9:G10"/>
    <mergeCell ref="H9:H10"/>
  </mergeCells>
  <phoneticPr fontId="7" type="noConversion"/>
  <pageMargins left="0.75" right="0.75" top="1" bottom="1" header="0.5" footer="0.5"/>
  <pageSetup scale="41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FF00"/>
  </sheetPr>
  <dimension ref="A1:J39"/>
  <sheetViews>
    <sheetView topLeftCell="A17" workbookViewId="0">
      <selection activeCell="A40" sqref="A40"/>
    </sheetView>
  </sheetViews>
  <sheetFormatPr defaultRowHeight="15.75"/>
  <cols>
    <col min="1" max="1" width="13.5703125" style="2" customWidth="1"/>
    <col min="2" max="2" width="12.140625" style="63" customWidth="1"/>
    <col min="3" max="3" width="19.7109375" style="2" customWidth="1"/>
    <col min="4" max="4" width="36.28515625" style="2" customWidth="1"/>
    <col min="5" max="5" width="17.140625" style="2" customWidth="1"/>
    <col min="6" max="6" width="19.28515625" style="2" customWidth="1"/>
    <col min="7" max="7" width="9.140625" style="2"/>
    <col min="8" max="8" width="9.7109375" style="2" bestFit="1" customWidth="1"/>
    <col min="9" max="16384" width="9.140625" style="2"/>
  </cols>
  <sheetData>
    <row r="1" spans="1:10">
      <c r="F1" s="6" t="s">
        <v>37</v>
      </c>
    </row>
    <row r="2" spans="1:10">
      <c r="A2" s="1" t="s">
        <v>499</v>
      </c>
      <c r="B2" s="62"/>
      <c r="C2" s="31"/>
      <c r="D2" s="31"/>
      <c r="E2" s="31"/>
      <c r="F2" s="31"/>
    </row>
    <row r="3" spans="1:10">
      <c r="A3" s="1" t="s">
        <v>500</v>
      </c>
      <c r="B3" s="62"/>
      <c r="C3" s="31"/>
      <c r="D3" s="31"/>
      <c r="E3" s="31"/>
    </row>
    <row r="4" spans="1:10">
      <c r="A4" s="1"/>
      <c r="B4" s="62"/>
      <c r="C4" s="31"/>
      <c r="D4" s="31"/>
      <c r="E4" s="31"/>
      <c r="F4" s="31"/>
    </row>
    <row r="5" spans="1:10">
      <c r="A5" s="504" t="s">
        <v>321</v>
      </c>
      <c r="B5" s="504"/>
      <c r="C5" s="504"/>
      <c r="D5" s="504"/>
      <c r="E5" s="504"/>
      <c r="F5" s="504"/>
      <c r="G5" s="1"/>
      <c r="H5" s="1"/>
      <c r="I5" s="1"/>
      <c r="J5" s="1"/>
    </row>
    <row r="6" spans="1:10">
      <c r="F6" s="249"/>
    </row>
    <row r="7" spans="1:10" s="76" customFormat="1" ht="131.25">
      <c r="A7" s="69" t="s">
        <v>322</v>
      </c>
      <c r="B7" s="159" t="s">
        <v>256</v>
      </c>
      <c r="C7" s="69" t="s">
        <v>323</v>
      </c>
      <c r="D7" s="69" t="s">
        <v>324</v>
      </c>
      <c r="E7" s="69" t="s">
        <v>325</v>
      </c>
      <c r="F7" s="69" t="s">
        <v>326</v>
      </c>
      <c r="G7" s="160"/>
      <c r="H7" s="160"/>
      <c r="I7" s="160"/>
      <c r="J7" s="160"/>
    </row>
    <row r="8" spans="1:10" s="76" customFormat="1" ht="19.899999999999999" customHeight="1">
      <c r="A8" s="69">
        <v>1</v>
      </c>
      <c r="B8" s="159">
        <v>2</v>
      </c>
      <c r="C8" s="69">
        <v>3</v>
      </c>
      <c r="D8" s="69">
        <v>4</v>
      </c>
      <c r="E8" s="69">
        <v>5</v>
      </c>
      <c r="F8" s="69">
        <v>6</v>
      </c>
      <c r="G8" s="160"/>
      <c r="H8" s="160"/>
      <c r="I8" s="160"/>
      <c r="J8" s="160"/>
    </row>
    <row r="9" spans="1:10" s="76" customFormat="1" ht="30" customHeight="1">
      <c r="A9" s="548" t="s">
        <v>327</v>
      </c>
      <c r="B9" s="89" t="s">
        <v>331</v>
      </c>
      <c r="C9" s="75" t="s">
        <v>502</v>
      </c>
      <c r="D9" s="202" t="str">
        <f t="shared" ref="D9:D14" si="0">+D18</f>
        <v>Банка интеса</v>
      </c>
      <c r="E9" s="168">
        <v>2384744.91</v>
      </c>
      <c r="F9" s="168">
        <v>2384744.91</v>
      </c>
    </row>
    <row r="10" spans="1:10" s="76" customFormat="1" ht="30" customHeight="1">
      <c r="A10" s="548"/>
      <c r="B10" s="89" t="s">
        <v>331</v>
      </c>
      <c r="C10" s="75" t="s">
        <v>502</v>
      </c>
      <c r="D10" s="75" t="str">
        <f t="shared" si="0"/>
        <v>Пираеус банка ад</v>
      </c>
      <c r="E10" s="168">
        <v>1353625.39</v>
      </c>
      <c r="F10" s="168">
        <v>1353625.39</v>
      </c>
    </row>
    <row r="11" spans="1:10" s="76" customFormat="1" ht="30" customHeight="1">
      <c r="A11" s="548"/>
      <c r="B11" s="89" t="s">
        <v>331</v>
      </c>
      <c r="C11" s="75" t="s">
        <v>502</v>
      </c>
      <c r="D11" s="75" t="str">
        <f t="shared" si="0"/>
        <v>Марфин банка ад</v>
      </c>
      <c r="E11" s="168">
        <v>1011789.16</v>
      </c>
      <c r="F11" s="168">
        <v>1011789.16</v>
      </c>
    </row>
    <row r="12" spans="1:10" s="76" customFormat="1" ht="30" customHeight="1">
      <c r="A12" s="548"/>
      <c r="B12" s="89" t="s">
        <v>331</v>
      </c>
      <c r="C12" s="75" t="s">
        <v>502</v>
      </c>
      <c r="D12" s="75" t="str">
        <f t="shared" si="0"/>
        <v>КБМ банка</v>
      </c>
      <c r="E12" s="168">
        <v>10534918.33</v>
      </c>
      <c r="F12" s="168">
        <v>10534918.33</v>
      </c>
    </row>
    <row r="13" spans="1:10" s="76" customFormat="1" ht="30" customHeight="1">
      <c r="A13" s="548"/>
      <c r="B13" s="89" t="s">
        <v>331</v>
      </c>
      <c r="C13" s="75" t="s">
        <v>502</v>
      </c>
      <c r="D13" s="75" t="str">
        <f t="shared" si="0"/>
        <v>Уникредит банка</v>
      </c>
      <c r="E13" s="168">
        <v>0</v>
      </c>
      <c r="F13" s="168">
        <v>0</v>
      </c>
    </row>
    <row r="14" spans="1:10" s="76" customFormat="1" ht="30" customHeight="1">
      <c r="A14" s="548"/>
      <c r="B14" s="89" t="s">
        <v>331</v>
      </c>
      <c r="C14" s="75" t="s">
        <v>502</v>
      </c>
      <c r="D14" s="75" t="str">
        <f t="shared" si="0"/>
        <v>Комерцијална банка</v>
      </c>
      <c r="E14" s="168">
        <v>173479.3</v>
      </c>
      <c r="F14" s="168">
        <v>173479.3</v>
      </c>
    </row>
    <row r="15" spans="1:10" s="76" customFormat="1" ht="30" customHeight="1">
      <c r="A15" s="548"/>
      <c r="B15" s="89" t="s">
        <v>331</v>
      </c>
      <c r="C15" s="75" t="s">
        <v>502</v>
      </c>
      <c r="D15" s="75" t="str">
        <f>+D25</f>
        <v>Универзал банка</v>
      </c>
      <c r="E15" s="168">
        <v>135671.57999999999</v>
      </c>
      <c r="F15" s="168">
        <v>135671.57999999999</v>
      </c>
    </row>
    <row r="16" spans="1:10" s="76" customFormat="1" ht="30" customHeight="1">
      <c r="A16" s="548"/>
      <c r="B16" s="89" t="s">
        <v>331</v>
      </c>
      <c r="C16" s="75" t="s">
        <v>502</v>
      </c>
      <c r="D16" s="81" t="s">
        <v>626</v>
      </c>
      <c r="E16" s="168">
        <v>91918.76</v>
      </c>
      <c r="F16" s="168">
        <v>91918.76</v>
      </c>
    </row>
    <row r="17" spans="1:8" s="76" customFormat="1" ht="30" customHeight="1" thickBot="1">
      <c r="A17" s="549"/>
      <c r="B17" s="203" t="s">
        <v>331</v>
      </c>
      <c r="C17" s="204" t="s">
        <v>502</v>
      </c>
      <c r="D17" s="204" t="str">
        <f>+D24</f>
        <v xml:space="preserve">Банка поштанска штедионица </v>
      </c>
      <c r="E17" s="205">
        <v>3336377.06</v>
      </c>
      <c r="F17" s="205">
        <v>3336377.06</v>
      </c>
    </row>
    <row r="18" spans="1:8" s="76" customFormat="1" ht="30" customHeight="1" thickTop="1">
      <c r="A18" s="550" t="s">
        <v>612</v>
      </c>
      <c r="B18" s="206" t="s">
        <v>331</v>
      </c>
      <c r="C18" s="200" t="s">
        <v>616</v>
      </c>
      <c r="D18" s="200" t="s">
        <v>617</v>
      </c>
      <c r="E18" s="429">
        <v>4840519.9400000004</v>
      </c>
      <c r="F18" s="429">
        <v>4840519.9400000004</v>
      </c>
    </row>
    <row r="19" spans="1:8" s="76" customFormat="1" ht="30" customHeight="1">
      <c r="A19" s="548"/>
      <c r="B19" s="199" t="s">
        <v>331</v>
      </c>
      <c r="C19" s="75" t="s">
        <v>502</v>
      </c>
      <c r="D19" s="75" t="s">
        <v>618</v>
      </c>
      <c r="E19" s="430">
        <v>778627.88</v>
      </c>
      <c r="F19" s="430">
        <v>778627.88</v>
      </c>
    </row>
    <row r="20" spans="1:8" s="76" customFormat="1" ht="30" customHeight="1">
      <c r="A20" s="548"/>
      <c r="B20" s="199" t="s">
        <v>331</v>
      </c>
      <c r="C20" s="75" t="s">
        <v>502</v>
      </c>
      <c r="D20" s="75" t="s">
        <v>619</v>
      </c>
      <c r="E20" s="430">
        <v>643851.13</v>
      </c>
      <c r="F20" s="430">
        <v>643851.13</v>
      </c>
    </row>
    <row r="21" spans="1:8" s="76" customFormat="1" ht="30" customHeight="1">
      <c r="A21" s="548"/>
      <c r="B21" s="199" t="s">
        <v>331</v>
      </c>
      <c r="C21" s="75" t="s">
        <v>502</v>
      </c>
      <c r="D21" s="75" t="s">
        <v>620</v>
      </c>
      <c r="E21" s="430">
        <v>104330.33</v>
      </c>
      <c r="F21" s="430">
        <v>104330.33</v>
      </c>
    </row>
    <row r="22" spans="1:8" s="76" customFormat="1" ht="30" customHeight="1">
      <c r="A22" s="548"/>
      <c r="B22" s="89" t="s">
        <v>331</v>
      </c>
      <c r="C22" s="75" t="s">
        <v>502</v>
      </c>
      <c r="D22" s="75" t="s">
        <v>621</v>
      </c>
      <c r="E22" s="430">
        <v>151560.03</v>
      </c>
      <c r="F22" s="430">
        <v>151560.03</v>
      </c>
    </row>
    <row r="23" spans="1:8" s="76" customFormat="1" ht="30" customHeight="1">
      <c r="A23" s="548"/>
      <c r="B23" s="199" t="s">
        <v>331</v>
      </c>
      <c r="C23" s="75" t="s">
        <v>502</v>
      </c>
      <c r="D23" s="75" t="s">
        <v>622</v>
      </c>
      <c r="E23" s="430">
        <v>715654.22</v>
      </c>
      <c r="F23" s="430">
        <v>715654.22</v>
      </c>
    </row>
    <row r="24" spans="1:8" s="76" customFormat="1" ht="30" customHeight="1">
      <c r="A24" s="548"/>
      <c r="B24" s="199" t="s">
        <v>331</v>
      </c>
      <c r="C24" s="75" t="s">
        <v>502</v>
      </c>
      <c r="D24" s="75" t="s">
        <v>623</v>
      </c>
      <c r="E24" s="430">
        <v>1721400.14</v>
      </c>
      <c r="F24" s="430">
        <v>1721400.14</v>
      </c>
    </row>
    <row r="25" spans="1:8" s="76" customFormat="1" ht="30" customHeight="1">
      <c r="A25" s="548"/>
      <c r="B25" s="199" t="s">
        <v>331</v>
      </c>
      <c r="C25" s="75" t="s">
        <v>502</v>
      </c>
      <c r="D25" s="75" t="s">
        <v>624</v>
      </c>
      <c r="E25" s="430">
        <v>716874.76</v>
      </c>
      <c r="F25" s="430">
        <v>716874.76</v>
      </c>
      <c r="H25" s="169"/>
    </row>
    <row r="26" spans="1:8" s="76" customFormat="1" ht="30" customHeight="1" thickBot="1">
      <c r="A26" s="549"/>
      <c r="B26" s="207" t="s">
        <v>331</v>
      </c>
      <c r="C26" s="75" t="s">
        <v>502</v>
      </c>
      <c r="D26" s="75" t="s">
        <v>625</v>
      </c>
      <c r="E26" s="430">
        <v>4303412.95</v>
      </c>
      <c r="F26" s="430">
        <v>4303412.95</v>
      </c>
    </row>
    <row r="27" spans="1:8" s="76" customFormat="1" ht="30" hidden="1" customHeight="1" thickTop="1">
      <c r="A27" s="547" t="s">
        <v>328</v>
      </c>
      <c r="B27" s="199" t="s">
        <v>331</v>
      </c>
      <c r="C27" s="200"/>
      <c r="D27" s="200"/>
      <c r="E27" s="201"/>
      <c r="F27" s="201"/>
    </row>
    <row r="28" spans="1:8" s="76" customFormat="1" ht="30" hidden="1" customHeight="1">
      <c r="A28" s="548"/>
      <c r="B28" s="89" t="s">
        <v>331</v>
      </c>
      <c r="C28" s="75"/>
      <c r="D28" s="75"/>
      <c r="E28" s="168"/>
      <c r="F28" s="168"/>
    </row>
    <row r="29" spans="1:8" s="76" customFormat="1" ht="30" hidden="1" customHeight="1">
      <c r="A29" s="548"/>
      <c r="B29" s="89" t="s">
        <v>331</v>
      </c>
      <c r="C29" s="75"/>
      <c r="D29" s="75"/>
      <c r="E29" s="168"/>
      <c r="F29" s="168"/>
    </row>
    <row r="30" spans="1:8" s="76" customFormat="1" ht="30" hidden="1" customHeight="1">
      <c r="A30" s="548" t="s">
        <v>329</v>
      </c>
      <c r="B30" s="89" t="s">
        <v>331</v>
      </c>
      <c r="C30" s="75"/>
      <c r="D30" s="75"/>
      <c r="E30" s="168"/>
      <c r="F30" s="168"/>
    </row>
    <row r="31" spans="1:8" s="76" customFormat="1" ht="30" hidden="1" customHeight="1">
      <c r="A31" s="548"/>
      <c r="B31" s="89" t="s">
        <v>331</v>
      </c>
      <c r="C31" s="75"/>
      <c r="D31" s="75"/>
      <c r="E31" s="168"/>
      <c r="F31" s="168"/>
    </row>
    <row r="32" spans="1:8" s="76" customFormat="1" ht="30" hidden="1" customHeight="1">
      <c r="A32" s="548"/>
      <c r="B32" s="89" t="s">
        <v>331</v>
      </c>
      <c r="C32" s="75"/>
      <c r="D32" s="75"/>
      <c r="E32" s="168"/>
      <c r="F32" s="168"/>
    </row>
    <row r="33" spans="1:9" s="76" customFormat="1" ht="30" hidden="1" customHeight="1">
      <c r="A33" s="545" t="s">
        <v>330</v>
      </c>
      <c r="B33" s="89" t="s">
        <v>331</v>
      </c>
      <c r="C33" s="75"/>
      <c r="D33" s="75"/>
      <c r="E33" s="168"/>
      <c r="F33" s="168"/>
    </row>
    <row r="34" spans="1:9" s="76" customFormat="1" ht="30" hidden="1" customHeight="1">
      <c r="A34" s="546"/>
      <c r="B34" s="89" t="s">
        <v>331</v>
      </c>
      <c r="C34" s="75"/>
      <c r="D34" s="75"/>
      <c r="E34" s="168"/>
      <c r="F34" s="168"/>
    </row>
    <row r="35" spans="1:9" s="76" customFormat="1" ht="30" hidden="1" customHeight="1">
      <c r="A35" s="547"/>
      <c r="B35" s="89" t="s">
        <v>331</v>
      </c>
      <c r="C35" s="75"/>
      <c r="D35" s="75"/>
      <c r="E35" s="168"/>
      <c r="F35" s="168"/>
    </row>
    <row r="36" spans="1:9" s="76" customFormat="1" ht="30" customHeight="1" thickTop="1">
      <c r="A36" s="120"/>
      <c r="B36" s="125"/>
      <c r="C36" s="81"/>
      <c r="D36" s="81"/>
      <c r="E36" s="331"/>
      <c r="F36" s="331"/>
    </row>
    <row r="37" spans="1:9" s="76" customFormat="1" ht="30" customHeight="1">
      <c r="A37" s="120"/>
      <c r="B37" s="125"/>
      <c r="C37" s="81"/>
      <c r="D37" s="81"/>
      <c r="E37" s="81"/>
      <c r="F37" s="81"/>
    </row>
    <row r="38" spans="1:9" s="76" customFormat="1" ht="18.75">
      <c r="B38" s="103"/>
      <c r="E38" s="169"/>
    </row>
    <row r="39" spans="1:9" ht="19.5" customHeight="1">
      <c r="A39" s="82" t="s">
        <v>629</v>
      </c>
      <c r="D39" s="41" t="s">
        <v>89</v>
      </c>
      <c r="E39" s="291" t="s">
        <v>627</v>
      </c>
      <c r="F39" s="40"/>
      <c r="G39" s="5"/>
      <c r="I39" s="5"/>
    </row>
  </sheetData>
  <mergeCells count="6">
    <mergeCell ref="A33:A35"/>
    <mergeCell ref="A5:F5"/>
    <mergeCell ref="A9:A17"/>
    <mergeCell ref="A18:A26"/>
    <mergeCell ref="A27:A29"/>
    <mergeCell ref="A30:A32"/>
  </mergeCells>
  <pageMargins left="0.70866141732283472" right="0.70866141732283472" top="0.74803149606299213" bottom="0.74803149606299213" header="0.31496062992125984" footer="0.31496062992125984"/>
  <pageSetup scale="75" orientation="portrait" r:id="rId1"/>
  <ignoredErrors>
    <ignoredError sqref="B27:B35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7"/>
  <sheetViews>
    <sheetView topLeftCell="A47" workbookViewId="0">
      <selection activeCell="E59" sqref="E59"/>
    </sheetView>
  </sheetViews>
  <sheetFormatPr defaultRowHeight="15"/>
  <cols>
    <col min="1" max="1" width="13.5703125" style="50" customWidth="1"/>
    <col min="2" max="2" width="20.140625" style="50" customWidth="1"/>
    <col min="3" max="3" width="76.85546875" style="50" customWidth="1"/>
    <col min="4" max="4" width="17.7109375" style="50" customWidth="1"/>
    <col min="5" max="5" width="22.7109375" style="50" customWidth="1"/>
    <col min="6" max="6" width="21.28515625" style="50" customWidth="1"/>
    <col min="7" max="7" width="20.42578125" style="50" customWidth="1"/>
    <col min="8" max="8" width="7.140625" style="50" customWidth="1"/>
    <col min="9" max="16384" width="9.140625" style="50"/>
  </cols>
  <sheetData>
    <row r="1" spans="1:7" ht="15.75" customHeight="1">
      <c r="E1" s="57" t="s">
        <v>373</v>
      </c>
    </row>
    <row r="2" spans="1:7" ht="15.75" customHeight="1">
      <c r="A2" s="1" t="s">
        <v>499</v>
      </c>
      <c r="E2" s="57"/>
    </row>
    <row r="3" spans="1:7" ht="15.75" customHeight="1">
      <c r="A3" s="1" t="s">
        <v>500</v>
      </c>
      <c r="E3" s="57"/>
    </row>
    <row r="4" spans="1:7" ht="15.75" customHeight="1"/>
    <row r="5" spans="1:7" ht="34.5" customHeight="1">
      <c r="B5" s="253"/>
      <c r="C5" s="551" t="s">
        <v>509</v>
      </c>
      <c r="D5" s="551"/>
      <c r="E5" s="253"/>
      <c r="F5" s="51"/>
      <c r="G5" s="51"/>
    </row>
    <row r="6" spans="1:7" ht="15.75">
      <c r="A6" s="64"/>
      <c r="B6" s="64"/>
      <c r="C6" s="65"/>
      <c r="D6" s="65"/>
      <c r="E6" s="252" t="s">
        <v>7</v>
      </c>
      <c r="F6" s="52"/>
      <c r="G6" s="53"/>
    </row>
    <row r="7" spans="1:7" s="56" customFormat="1" ht="31.5">
      <c r="A7" s="66" t="s">
        <v>219</v>
      </c>
      <c r="B7" s="66" t="s">
        <v>256</v>
      </c>
      <c r="C7" s="66" t="s">
        <v>220</v>
      </c>
      <c r="D7" s="66" t="s">
        <v>257</v>
      </c>
      <c r="E7" s="67" t="s">
        <v>221</v>
      </c>
      <c r="F7" s="54"/>
      <c r="G7" s="55"/>
    </row>
    <row r="8" spans="1:7" s="56" customFormat="1" ht="27" customHeight="1">
      <c r="A8" s="66">
        <v>1</v>
      </c>
      <c r="B8" s="66">
        <v>2</v>
      </c>
      <c r="C8" s="66">
        <v>3</v>
      </c>
      <c r="D8" s="66"/>
      <c r="E8" s="67">
        <v>4</v>
      </c>
      <c r="F8" s="54"/>
      <c r="G8" s="55"/>
    </row>
    <row r="9" spans="1:7" s="56" customFormat="1" ht="15" customHeight="1">
      <c r="A9" s="66"/>
      <c r="B9" s="66"/>
      <c r="C9" s="68" t="s">
        <v>107</v>
      </c>
      <c r="D9" s="68"/>
      <c r="E9" s="67"/>
      <c r="F9" s="54"/>
      <c r="G9" s="55"/>
    </row>
    <row r="10" spans="1:7" s="138" customFormat="1" ht="18.75">
      <c r="A10" s="356" t="s">
        <v>93</v>
      </c>
      <c r="B10" s="356"/>
      <c r="C10" s="349" t="s">
        <v>258</v>
      </c>
      <c r="D10" s="355" t="s">
        <v>259</v>
      </c>
      <c r="E10" s="348">
        <v>804203819</v>
      </c>
      <c r="F10" s="136"/>
      <c r="G10" s="137"/>
    </row>
    <row r="11" spans="1:7" s="138" customFormat="1" ht="18.75">
      <c r="A11" s="139" t="s">
        <v>222</v>
      </c>
      <c r="B11" s="139"/>
      <c r="C11" s="140" t="s">
        <v>260</v>
      </c>
      <c r="D11" s="140"/>
      <c r="E11" s="210">
        <v>0</v>
      </c>
      <c r="F11" s="141"/>
      <c r="G11" s="142"/>
    </row>
    <row r="12" spans="1:7" s="138" customFormat="1" ht="18.75">
      <c r="A12" s="139" t="s">
        <v>223</v>
      </c>
      <c r="B12" s="139"/>
      <c r="C12" s="140" t="s">
        <v>261</v>
      </c>
      <c r="D12" s="140"/>
      <c r="E12" s="210">
        <v>0</v>
      </c>
      <c r="F12" s="143"/>
      <c r="G12" s="137"/>
    </row>
    <row r="13" spans="1:7" s="138" customFormat="1" ht="18.75">
      <c r="A13" s="139" t="s">
        <v>224</v>
      </c>
      <c r="B13" s="139"/>
      <c r="C13" s="140" t="s">
        <v>262</v>
      </c>
      <c r="D13" s="140"/>
      <c r="E13" s="210">
        <v>0</v>
      </c>
      <c r="F13" s="141"/>
      <c r="G13" s="142"/>
    </row>
    <row r="14" spans="1:7" s="138" customFormat="1" ht="18.75">
      <c r="A14" s="139" t="s">
        <v>263</v>
      </c>
      <c r="B14" s="139"/>
      <c r="C14" s="140" t="s">
        <v>264</v>
      </c>
      <c r="D14" s="140"/>
      <c r="E14" s="344">
        <v>804203819</v>
      </c>
      <c r="F14" s="141"/>
      <c r="G14" s="142"/>
    </row>
    <row r="15" spans="1:7" s="138" customFormat="1" ht="18.75">
      <c r="A15" s="139" t="s">
        <v>265</v>
      </c>
      <c r="B15" s="139"/>
      <c r="C15" s="140" t="s">
        <v>266</v>
      </c>
      <c r="D15" s="140"/>
      <c r="E15" s="210">
        <v>0</v>
      </c>
      <c r="F15" s="141"/>
      <c r="G15" s="142"/>
    </row>
    <row r="16" spans="1:7" s="138" customFormat="1" ht="18.75">
      <c r="A16" s="354" t="s">
        <v>94</v>
      </c>
      <c r="B16" s="354"/>
      <c r="C16" s="349" t="s">
        <v>267</v>
      </c>
      <c r="D16" s="355" t="s">
        <v>268</v>
      </c>
      <c r="E16" s="348">
        <f>E17+E18+E19+E20+E21</f>
        <v>86079822</v>
      </c>
      <c r="F16" s="144"/>
      <c r="G16" s="137"/>
    </row>
    <row r="17" spans="1:7" s="138" customFormat="1" ht="18.75">
      <c r="A17" s="139" t="s">
        <v>225</v>
      </c>
      <c r="B17" s="139"/>
      <c r="C17" s="140" t="s">
        <v>260</v>
      </c>
      <c r="D17" s="140"/>
      <c r="E17" s="344">
        <v>86079822</v>
      </c>
      <c r="F17" s="145"/>
      <c r="G17" s="142"/>
    </row>
    <row r="18" spans="1:7" s="138" customFormat="1" ht="18.75">
      <c r="A18" s="139" t="s">
        <v>226</v>
      </c>
      <c r="B18" s="139"/>
      <c r="C18" s="140" t="s">
        <v>261</v>
      </c>
      <c r="D18" s="140"/>
      <c r="E18" s="210">
        <v>0</v>
      </c>
      <c r="F18" s="141"/>
      <c r="G18" s="142"/>
    </row>
    <row r="19" spans="1:7" s="138" customFormat="1" ht="18.75">
      <c r="A19" s="139" t="s">
        <v>227</v>
      </c>
      <c r="B19" s="139"/>
      <c r="C19" s="140" t="s">
        <v>262</v>
      </c>
      <c r="D19" s="140"/>
      <c r="E19" s="210">
        <v>0</v>
      </c>
      <c r="F19" s="141"/>
      <c r="G19" s="142"/>
    </row>
    <row r="20" spans="1:7" s="138" customFormat="1" ht="18.75">
      <c r="A20" s="139" t="s">
        <v>269</v>
      </c>
      <c r="B20" s="139"/>
      <c r="C20" s="140" t="s">
        <v>264</v>
      </c>
      <c r="D20" s="140"/>
      <c r="E20" s="210">
        <v>0</v>
      </c>
      <c r="F20" s="141"/>
      <c r="G20" s="142"/>
    </row>
    <row r="21" spans="1:7" s="138" customFormat="1" ht="18.75">
      <c r="A21" s="139" t="s">
        <v>270</v>
      </c>
      <c r="B21" s="139"/>
      <c r="C21" s="140" t="s">
        <v>266</v>
      </c>
      <c r="D21" s="140"/>
      <c r="E21" s="210">
        <v>0</v>
      </c>
      <c r="F21" s="141"/>
      <c r="G21" s="142"/>
    </row>
    <row r="22" spans="1:7" s="138" customFormat="1" ht="18.75">
      <c r="A22" s="146" t="s">
        <v>95</v>
      </c>
      <c r="B22" s="146"/>
      <c r="C22" s="147" t="s">
        <v>271</v>
      </c>
      <c r="D22" s="148" t="s">
        <v>272</v>
      </c>
      <c r="E22" s="209">
        <f>E23+E24+E25+E26</f>
        <v>0</v>
      </c>
      <c r="F22" s="149"/>
      <c r="G22" s="137"/>
    </row>
    <row r="23" spans="1:7" s="138" customFormat="1" ht="18.75">
      <c r="A23" s="139" t="s">
        <v>228</v>
      </c>
      <c r="B23" s="139"/>
      <c r="C23" s="140" t="s">
        <v>229</v>
      </c>
      <c r="D23" s="140"/>
      <c r="E23" s="210">
        <v>0</v>
      </c>
      <c r="F23" s="141"/>
      <c r="G23" s="142"/>
    </row>
    <row r="24" spans="1:7" s="138" customFormat="1" ht="18.75">
      <c r="A24" s="139" t="s">
        <v>230</v>
      </c>
      <c r="B24" s="139"/>
      <c r="C24" s="140" t="s">
        <v>273</v>
      </c>
      <c r="D24" s="140"/>
      <c r="E24" s="210">
        <v>0</v>
      </c>
      <c r="F24" s="141"/>
      <c r="G24" s="142"/>
    </row>
    <row r="25" spans="1:7" s="138" customFormat="1" ht="18.75">
      <c r="A25" s="139" t="s">
        <v>274</v>
      </c>
      <c r="B25" s="139"/>
      <c r="C25" s="140" t="s">
        <v>275</v>
      </c>
      <c r="D25" s="140"/>
      <c r="E25" s="210">
        <v>0</v>
      </c>
      <c r="F25" s="141"/>
      <c r="G25" s="142"/>
    </row>
    <row r="26" spans="1:7" s="138" customFormat="1" ht="18.75">
      <c r="A26" s="139" t="s">
        <v>276</v>
      </c>
      <c r="B26" s="139"/>
      <c r="C26" s="140" t="s">
        <v>277</v>
      </c>
      <c r="D26" s="140"/>
      <c r="E26" s="210">
        <v>0</v>
      </c>
      <c r="F26" s="141"/>
      <c r="G26" s="142"/>
    </row>
    <row r="27" spans="1:7" s="138" customFormat="1" ht="18.75">
      <c r="A27" s="146" t="s">
        <v>96</v>
      </c>
      <c r="B27" s="146"/>
      <c r="C27" s="150" t="s">
        <v>278</v>
      </c>
      <c r="D27" s="310" t="s">
        <v>279</v>
      </c>
      <c r="E27" s="209">
        <f>E28+E29+E30+E31+E32</f>
        <v>50185094</v>
      </c>
      <c r="F27" s="397"/>
      <c r="G27" s="142"/>
    </row>
    <row r="28" spans="1:7" s="138" customFormat="1" ht="18.75">
      <c r="A28" s="139" t="s">
        <v>231</v>
      </c>
      <c r="B28" s="139"/>
      <c r="C28" s="151" t="s">
        <v>280</v>
      </c>
      <c r="D28" s="311"/>
      <c r="E28" s="210">
        <v>879907</v>
      </c>
      <c r="F28" s="141"/>
      <c r="G28" s="142"/>
    </row>
    <row r="29" spans="1:7" s="138" customFormat="1" ht="18.75">
      <c r="A29" s="139" t="s">
        <v>232</v>
      </c>
      <c r="B29" s="139"/>
      <c r="C29" s="140" t="s">
        <v>281</v>
      </c>
      <c r="D29" s="312"/>
      <c r="E29" s="210">
        <v>1391247</v>
      </c>
      <c r="F29" s="149"/>
      <c r="G29" s="152"/>
    </row>
    <row r="30" spans="1:7" s="138" customFormat="1" ht="18.75">
      <c r="A30" s="139" t="s">
        <v>233</v>
      </c>
      <c r="B30" s="139"/>
      <c r="C30" s="158" t="s">
        <v>282</v>
      </c>
      <c r="D30" s="312"/>
      <c r="E30" s="210">
        <v>10334946</v>
      </c>
      <c r="F30" s="397"/>
      <c r="G30" s="141"/>
    </row>
    <row r="31" spans="1:7" s="138" customFormat="1" ht="18.75">
      <c r="A31" s="139" t="s">
        <v>234</v>
      </c>
      <c r="B31" s="139"/>
      <c r="C31" s="140" t="s">
        <v>283</v>
      </c>
      <c r="D31" s="312"/>
      <c r="E31" s="210"/>
      <c r="F31" s="141"/>
      <c r="G31" s="141"/>
    </row>
    <row r="32" spans="1:7" s="138" customFormat="1" ht="18.75">
      <c r="A32" s="139" t="s">
        <v>284</v>
      </c>
      <c r="B32" s="139"/>
      <c r="C32" s="140" t="s">
        <v>285</v>
      </c>
      <c r="D32" s="312"/>
      <c r="E32" s="210">
        <f>38581993-1002999</f>
        <v>37578994</v>
      </c>
      <c r="F32" s="141"/>
      <c r="G32" s="141"/>
    </row>
    <row r="33" spans="1:10" s="138" customFormat="1" ht="18.75">
      <c r="A33" s="345" t="s">
        <v>97</v>
      </c>
      <c r="B33" s="345"/>
      <c r="C33" s="346" t="s">
        <v>286</v>
      </c>
      <c r="D33" s="347" t="s">
        <v>287</v>
      </c>
      <c r="E33" s="348">
        <f>E34+E35+E36+E37+E38</f>
        <v>25278506</v>
      </c>
      <c r="F33" s="141"/>
    </row>
    <row r="34" spans="1:10" s="138" customFormat="1" ht="18.75">
      <c r="A34" s="139" t="s">
        <v>235</v>
      </c>
      <c r="B34" s="139"/>
      <c r="C34" s="151" t="s">
        <v>280</v>
      </c>
      <c r="D34" s="312"/>
      <c r="E34" s="210"/>
      <c r="F34" s="141"/>
    </row>
    <row r="35" spans="1:10" s="138" customFormat="1" ht="18.75">
      <c r="A35" s="139" t="s">
        <v>236</v>
      </c>
      <c r="B35" s="139"/>
      <c r="C35" s="140" t="s">
        <v>281</v>
      </c>
      <c r="D35" s="312"/>
      <c r="E35" s="210"/>
      <c r="F35" s="141"/>
    </row>
    <row r="36" spans="1:10" s="138" customFormat="1" ht="18.75">
      <c r="A36" s="139" t="s">
        <v>237</v>
      </c>
      <c r="B36" s="139"/>
      <c r="C36" s="158" t="s">
        <v>282</v>
      </c>
      <c r="D36" s="312"/>
      <c r="E36" s="210"/>
      <c r="F36" s="141"/>
    </row>
    <row r="37" spans="1:10" s="138" customFormat="1" ht="18.75">
      <c r="A37" s="139" t="s">
        <v>238</v>
      </c>
      <c r="B37" s="139"/>
      <c r="C37" s="140" t="s">
        <v>283</v>
      </c>
      <c r="D37" s="313"/>
      <c r="E37" s="210"/>
      <c r="F37" s="141"/>
    </row>
    <row r="38" spans="1:10" s="138" customFormat="1" ht="37.5">
      <c r="A38" s="139" t="s">
        <v>239</v>
      </c>
      <c r="B38" s="139"/>
      <c r="C38" s="151" t="s">
        <v>288</v>
      </c>
      <c r="D38" s="311"/>
      <c r="E38" s="344">
        <f>24494256+784250</f>
        <v>25278506</v>
      </c>
      <c r="F38" s="141"/>
    </row>
    <row r="39" spans="1:10" s="138" customFormat="1" ht="15" customHeight="1">
      <c r="A39" s="139"/>
      <c r="B39" s="139"/>
      <c r="C39" s="154" t="s">
        <v>139</v>
      </c>
      <c r="D39" s="154"/>
      <c r="E39" s="209"/>
      <c r="F39" s="141"/>
    </row>
    <row r="40" spans="1:10" s="138" customFormat="1" ht="18.75">
      <c r="A40" s="146" t="s">
        <v>98</v>
      </c>
      <c r="B40" s="146"/>
      <c r="C40" s="134" t="s">
        <v>289</v>
      </c>
      <c r="D40" s="135" t="s">
        <v>290</v>
      </c>
      <c r="E40" s="211">
        <f>E41+E42+E43</f>
        <v>0</v>
      </c>
      <c r="F40" s="141"/>
    </row>
    <row r="41" spans="1:10" s="138" customFormat="1" ht="18.75">
      <c r="A41" s="139" t="s">
        <v>240</v>
      </c>
      <c r="B41" s="139"/>
      <c r="C41" s="140" t="s">
        <v>291</v>
      </c>
      <c r="D41" s="140"/>
      <c r="E41" s="212">
        <v>0</v>
      </c>
      <c r="F41" s="141"/>
    </row>
    <row r="42" spans="1:10" s="138" customFormat="1" ht="18.75">
      <c r="A42" s="139" t="s">
        <v>292</v>
      </c>
      <c r="B42" s="139"/>
      <c r="C42" s="140" t="s">
        <v>293</v>
      </c>
      <c r="D42" s="140"/>
      <c r="E42" s="212">
        <v>0</v>
      </c>
      <c r="F42" s="141"/>
    </row>
    <row r="43" spans="1:10" s="138" customFormat="1" ht="18.75">
      <c r="A43" s="139" t="s">
        <v>294</v>
      </c>
      <c r="B43" s="139"/>
      <c r="C43" s="140" t="s">
        <v>295</v>
      </c>
      <c r="D43" s="140"/>
      <c r="E43" s="212">
        <v>0</v>
      </c>
      <c r="F43" s="141"/>
    </row>
    <row r="44" spans="1:10" s="138" customFormat="1" ht="37.5">
      <c r="A44" s="345" t="s">
        <v>99</v>
      </c>
      <c r="B44" s="345"/>
      <c r="C44" s="349" t="s">
        <v>296</v>
      </c>
      <c r="D44" s="350" t="s">
        <v>297</v>
      </c>
      <c r="E44" s="348">
        <f>E45+E46</f>
        <v>21747919</v>
      </c>
    </row>
    <row r="45" spans="1:10" s="138" customFormat="1" ht="37.5">
      <c r="A45" s="139" t="s">
        <v>241</v>
      </c>
      <c r="B45" s="139"/>
      <c r="C45" s="151" t="s">
        <v>298</v>
      </c>
      <c r="D45" s="140"/>
      <c r="E45" s="344">
        <v>21747919</v>
      </c>
      <c r="F45" s="208"/>
      <c r="G45" s="208"/>
      <c r="H45" s="208"/>
      <c r="I45" s="208"/>
      <c r="J45" s="208"/>
    </row>
    <row r="46" spans="1:10" s="138" customFormat="1" ht="37.5">
      <c r="A46" s="139" t="s">
        <v>299</v>
      </c>
      <c r="B46" s="139"/>
      <c r="C46" s="151" t="s">
        <v>300</v>
      </c>
      <c r="D46" s="140"/>
      <c r="E46" s="212">
        <v>0</v>
      </c>
    </row>
    <row r="47" spans="1:10" s="138" customFormat="1" ht="18.75">
      <c r="A47" s="139" t="s">
        <v>301</v>
      </c>
      <c r="B47" s="139"/>
      <c r="C47" s="140" t="s">
        <v>302</v>
      </c>
      <c r="D47" s="140"/>
      <c r="E47" s="212">
        <v>0</v>
      </c>
    </row>
    <row r="48" spans="1:10" s="138" customFormat="1" ht="18.75">
      <c r="A48" s="345" t="s">
        <v>100</v>
      </c>
      <c r="B48" s="351"/>
      <c r="C48" s="352" t="s">
        <v>303</v>
      </c>
      <c r="D48" s="353">
        <v>102</v>
      </c>
      <c r="E48" s="348">
        <f>E49+E50+E51</f>
        <v>7789394488</v>
      </c>
    </row>
    <row r="49" spans="1:10" s="138" customFormat="1" ht="18.75">
      <c r="A49" s="139" t="s">
        <v>242</v>
      </c>
      <c r="B49" s="139"/>
      <c r="C49" s="140" t="s">
        <v>304</v>
      </c>
      <c r="D49" s="140"/>
      <c r="E49" s="344">
        <v>7789394488</v>
      </c>
      <c r="F49" s="208"/>
      <c r="G49" s="208"/>
      <c r="H49" s="208"/>
      <c r="I49" s="208"/>
      <c r="J49" s="208"/>
    </row>
    <row r="50" spans="1:10" s="138" customFormat="1" ht="18.75">
      <c r="A50" s="139" t="s">
        <v>243</v>
      </c>
      <c r="B50" s="139"/>
      <c r="C50" s="140" t="s">
        <v>305</v>
      </c>
      <c r="D50" s="140"/>
      <c r="E50" s="212">
        <v>0</v>
      </c>
    </row>
    <row r="51" spans="1:10" s="138" customFormat="1" ht="18.75">
      <c r="A51" s="139" t="s">
        <v>244</v>
      </c>
      <c r="B51" s="139"/>
      <c r="C51" s="140" t="s">
        <v>306</v>
      </c>
      <c r="D51" s="140"/>
      <c r="E51" s="212">
        <v>0</v>
      </c>
    </row>
    <row r="52" spans="1:10" s="138" customFormat="1" ht="18.75">
      <c r="A52" s="146" t="s">
        <v>101</v>
      </c>
      <c r="B52" s="146"/>
      <c r="C52" s="155" t="s">
        <v>307</v>
      </c>
      <c r="D52" s="314">
        <v>119</v>
      </c>
      <c r="E52" s="213">
        <f>E53+E54+E55+E56+E57</f>
        <v>3343577</v>
      </c>
    </row>
    <row r="53" spans="1:10" s="138" customFormat="1" ht="18.75">
      <c r="A53" s="139" t="s">
        <v>245</v>
      </c>
      <c r="B53" s="139"/>
      <c r="C53" s="151" t="s">
        <v>308</v>
      </c>
      <c r="D53" s="311"/>
      <c r="E53" s="210"/>
    </row>
    <row r="54" spans="1:10" s="138" customFormat="1" ht="18.75">
      <c r="A54" s="139" t="s">
        <v>246</v>
      </c>
      <c r="B54" s="139"/>
      <c r="C54" s="140" t="s">
        <v>309</v>
      </c>
      <c r="D54" s="312"/>
      <c r="E54" s="210">
        <v>1222833</v>
      </c>
    </row>
    <row r="55" spans="1:10" s="138" customFormat="1" ht="15" customHeight="1">
      <c r="A55" s="139" t="s">
        <v>247</v>
      </c>
      <c r="B55" s="139"/>
      <c r="C55" s="153" t="s">
        <v>310</v>
      </c>
      <c r="D55" s="312"/>
      <c r="E55" s="210"/>
    </row>
    <row r="56" spans="1:10" s="138" customFormat="1" ht="15" customHeight="1">
      <c r="A56" s="139" t="s">
        <v>248</v>
      </c>
      <c r="B56" s="139"/>
      <c r="C56" s="140" t="s">
        <v>311</v>
      </c>
      <c r="D56" s="312"/>
      <c r="E56" s="210"/>
    </row>
    <row r="57" spans="1:10" s="138" customFormat="1" ht="15" customHeight="1">
      <c r="A57" s="139" t="s">
        <v>249</v>
      </c>
      <c r="B57" s="139"/>
      <c r="C57" s="140" t="s">
        <v>312</v>
      </c>
      <c r="D57" s="312"/>
      <c r="E57" s="210">
        <f>3343577-E54</f>
        <v>2120744</v>
      </c>
    </row>
    <row r="58" spans="1:10" s="138" customFormat="1" ht="18.75">
      <c r="A58" s="146" t="s">
        <v>102</v>
      </c>
      <c r="B58" s="146"/>
      <c r="C58" s="147" t="s">
        <v>313</v>
      </c>
      <c r="D58" s="315" t="s">
        <v>314</v>
      </c>
      <c r="E58" s="213">
        <f>E59+E60+E61+E62+E63</f>
        <v>13379920</v>
      </c>
    </row>
    <row r="59" spans="1:10" s="138" customFormat="1" ht="18.75">
      <c r="A59" s="139" t="s">
        <v>315</v>
      </c>
      <c r="B59" s="139"/>
      <c r="C59" s="151" t="s">
        <v>308</v>
      </c>
      <c r="D59" s="312"/>
      <c r="E59" s="210">
        <v>8042222</v>
      </c>
    </row>
    <row r="60" spans="1:10" s="138" customFormat="1" ht="18.75">
      <c r="A60" s="139" t="s">
        <v>316</v>
      </c>
      <c r="B60" s="139"/>
      <c r="C60" s="140" t="s">
        <v>309</v>
      </c>
      <c r="D60" s="312"/>
      <c r="E60" s="210"/>
    </row>
    <row r="61" spans="1:10" s="138" customFormat="1" ht="18.75">
      <c r="A61" s="139" t="s">
        <v>317</v>
      </c>
      <c r="B61" s="139"/>
      <c r="C61" s="158" t="s">
        <v>310</v>
      </c>
      <c r="D61" s="312"/>
      <c r="E61" s="210"/>
    </row>
    <row r="62" spans="1:10" s="138" customFormat="1" ht="18.75">
      <c r="A62" s="139" t="s">
        <v>318</v>
      </c>
      <c r="B62" s="139"/>
      <c r="C62" s="140" t="s">
        <v>311</v>
      </c>
      <c r="D62" s="316"/>
      <c r="E62" s="210"/>
    </row>
    <row r="63" spans="1:10" s="138" customFormat="1" ht="18.75">
      <c r="A63" s="139" t="s">
        <v>319</v>
      </c>
      <c r="B63" s="139"/>
      <c r="C63" s="140" t="s">
        <v>320</v>
      </c>
      <c r="D63" s="312"/>
      <c r="E63" s="210">
        <v>5337698</v>
      </c>
    </row>
    <row r="64" spans="1:10" s="138" customFormat="1" ht="18.75">
      <c r="A64" s="284"/>
      <c r="B64" s="284"/>
      <c r="C64" s="141"/>
      <c r="D64" s="286"/>
      <c r="E64" s="285"/>
    </row>
    <row r="65" spans="1:5" s="138" customFormat="1" ht="18.75"/>
    <row r="66" spans="1:5" s="138" customFormat="1" ht="18.75">
      <c r="A66" s="82" t="s">
        <v>628</v>
      </c>
      <c r="B66" s="156"/>
      <c r="C66" s="157" t="s">
        <v>371</v>
      </c>
      <c r="D66" s="138" t="s">
        <v>590</v>
      </c>
    </row>
    <row r="67" spans="1:5" ht="15.75">
      <c r="A67" s="64"/>
      <c r="B67" s="64"/>
      <c r="C67" s="64"/>
      <c r="D67" s="64"/>
      <c r="E67" s="64"/>
    </row>
  </sheetData>
  <mergeCells count="1">
    <mergeCell ref="C5:D5"/>
  </mergeCells>
  <phoneticPr fontId="14" type="noConversion"/>
  <pageMargins left="0.75" right="0.75" top="1" bottom="1" header="0.5" footer="0.5"/>
  <pageSetup scale="49" orientation="portrait" r:id="rId1"/>
  <headerFooter alignWithMargins="0"/>
  <ignoredErrors>
    <ignoredError sqref="D16 D22 D27 D40 D10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H34" sqref="H34"/>
    </sheetView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67"/>
  <sheetViews>
    <sheetView topLeftCell="A55" zoomScale="70" zoomScaleNormal="70" workbookViewId="0">
      <selection activeCell="A67" sqref="A67"/>
    </sheetView>
  </sheetViews>
  <sheetFormatPr defaultRowHeight="15.75"/>
  <cols>
    <col min="1" max="1" width="22.140625" style="244" customWidth="1"/>
    <col min="2" max="2" width="74.140625" style="44" customWidth="1"/>
    <col min="3" max="3" width="9.42578125" style="44" customWidth="1"/>
    <col min="4" max="4" width="27.140625" style="44" customWidth="1"/>
    <col min="5" max="5" width="27.42578125" style="44" customWidth="1"/>
    <col min="6" max="6" width="22.7109375" style="44" customWidth="1"/>
    <col min="7" max="7" width="22.7109375" style="45" customWidth="1"/>
    <col min="8" max="8" width="21.28515625" style="46" customWidth="1"/>
    <col min="9" max="9" width="25.42578125" style="44" bestFit="1" customWidth="1"/>
    <col min="10" max="12" width="9.140625" style="44"/>
    <col min="13" max="13" width="15.140625" style="44" bestFit="1" customWidth="1"/>
    <col min="14" max="16384" width="9.140625" style="44"/>
  </cols>
  <sheetData>
    <row r="1" spans="1:9" s="2" customFormat="1" ht="24" customHeight="1">
      <c r="A1" s="241"/>
      <c r="H1" s="20" t="s">
        <v>178</v>
      </c>
    </row>
    <row r="2" spans="1:9" s="2" customFormat="1">
      <c r="A2" s="224" t="s">
        <v>499</v>
      </c>
      <c r="B2" s="44"/>
      <c r="C2" s="44"/>
    </row>
    <row r="3" spans="1:9" s="2" customFormat="1">
      <c r="A3" s="224" t="s">
        <v>500</v>
      </c>
      <c r="B3" s="44"/>
      <c r="C3" s="44"/>
      <c r="G3" s="164"/>
    </row>
    <row r="5" spans="1:9" ht="30" customHeight="1">
      <c r="A5" s="465" t="s">
        <v>605</v>
      </c>
      <c r="B5" s="466"/>
      <c r="C5" s="466"/>
      <c r="D5" s="466"/>
      <c r="E5" s="466"/>
      <c r="F5" s="466"/>
      <c r="G5" s="466"/>
      <c r="H5" s="43"/>
    </row>
    <row r="6" spans="1:9" ht="30" customHeight="1">
      <c r="A6" s="222"/>
      <c r="B6" s="223"/>
      <c r="C6" s="223"/>
      <c r="D6" s="223"/>
      <c r="E6" s="223"/>
      <c r="F6" s="223"/>
      <c r="G6" s="223"/>
      <c r="H6" s="248" t="s">
        <v>7</v>
      </c>
    </row>
    <row r="7" spans="1:9" s="86" customFormat="1" ht="42" customHeight="1">
      <c r="A7" s="467" t="s">
        <v>105</v>
      </c>
      <c r="B7" s="468" t="s">
        <v>106</v>
      </c>
      <c r="C7" s="463" t="s">
        <v>256</v>
      </c>
      <c r="D7" s="461" t="s">
        <v>506</v>
      </c>
      <c r="E7" s="459" t="s">
        <v>498</v>
      </c>
      <c r="F7" s="461" t="s">
        <v>612</v>
      </c>
      <c r="G7" s="462"/>
      <c r="H7" s="463" t="s">
        <v>606</v>
      </c>
    </row>
    <row r="8" spans="1:9" s="88" customFormat="1" ht="35.25" customHeight="1">
      <c r="A8" s="467"/>
      <c r="B8" s="468"/>
      <c r="C8" s="464"/>
      <c r="D8" s="469"/>
      <c r="E8" s="460"/>
      <c r="F8" s="87" t="s">
        <v>179</v>
      </c>
      <c r="G8" s="87" t="s">
        <v>180</v>
      </c>
      <c r="H8" s="464"/>
    </row>
    <row r="9" spans="1:9" s="321" customFormat="1" ht="21" customHeight="1">
      <c r="A9" s="322"/>
      <c r="B9" s="323"/>
      <c r="C9" s="320"/>
      <c r="D9" s="324"/>
      <c r="E9" s="319"/>
      <c r="F9" s="87"/>
      <c r="G9" s="87"/>
      <c r="H9" s="320"/>
    </row>
    <row r="10" spans="1:9" s="99" customFormat="1" ht="38.1" customHeight="1">
      <c r="A10" s="242"/>
      <c r="B10" s="95" t="s">
        <v>107</v>
      </c>
      <c r="C10" s="96"/>
      <c r="D10" s="96"/>
      <c r="E10" s="96"/>
      <c r="F10" s="96"/>
      <c r="G10" s="97"/>
      <c r="H10" s="98"/>
    </row>
    <row r="11" spans="1:9" s="99" customFormat="1" ht="38.1" customHeight="1">
      <c r="A11" s="180"/>
      <c r="B11" s="179" t="s">
        <v>486</v>
      </c>
      <c r="C11" s="180" t="s">
        <v>374</v>
      </c>
      <c r="D11" s="181">
        <v>7456780000</v>
      </c>
      <c r="E11" s="181">
        <v>7615308000</v>
      </c>
      <c r="F11" s="181">
        <v>7615308000</v>
      </c>
      <c r="G11" s="181">
        <v>13784846600</v>
      </c>
      <c r="H11" s="239">
        <v>1.8101495829190362</v>
      </c>
    </row>
    <row r="12" spans="1:9" s="99" customFormat="1" ht="38.1" customHeight="1">
      <c r="A12" s="100" t="s">
        <v>108</v>
      </c>
      <c r="B12" s="101" t="s">
        <v>109</v>
      </c>
      <c r="C12" s="100" t="s">
        <v>375</v>
      </c>
      <c r="D12" s="162">
        <v>0</v>
      </c>
      <c r="E12" s="162">
        <v>0</v>
      </c>
      <c r="F12" s="194"/>
      <c r="G12" s="194">
        <v>0</v>
      </c>
      <c r="H12" s="240" t="s">
        <v>637</v>
      </c>
    </row>
    <row r="13" spans="1:9" s="99" customFormat="1" ht="38.1" customHeight="1">
      <c r="A13" s="100" t="s">
        <v>110</v>
      </c>
      <c r="B13" s="101" t="s">
        <v>111</v>
      </c>
      <c r="C13" s="100" t="s">
        <v>376</v>
      </c>
      <c r="D13" s="162">
        <v>0</v>
      </c>
      <c r="E13" s="162">
        <v>0</v>
      </c>
      <c r="F13" s="195"/>
      <c r="G13" s="195">
        <v>0</v>
      </c>
      <c r="H13" s="240" t="s">
        <v>637</v>
      </c>
    </row>
    <row r="14" spans="1:9" s="99" customFormat="1" ht="38.1" customHeight="1">
      <c r="A14" s="100" t="s">
        <v>112</v>
      </c>
      <c r="B14" s="101" t="s">
        <v>113</v>
      </c>
      <c r="C14" s="100" t="s">
        <v>377</v>
      </c>
      <c r="D14" s="162">
        <v>18270000</v>
      </c>
      <c r="E14" s="162">
        <v>15050000</v>
      </c>
      <c r="F14" s="194">
        <v>15050000</v>
      </c>
      <c r="G14" s="194">
        <v>12888417</v>
      </c>
      <c r="H14" s="240">
        <v>0.85637322259136217</v>
      </c>
    </row>
    <row r="15" spans="1:9" s="99" customFormat="1" ht="40.5">
      <c r="A15" s="183"/>
      <c r="B15" s="182" t="s">
        <v>114</v>
      </c>
      <c r="C15" s="180" t="s">
        <v>378</v>
      </c>
      <c r="D15" s="181">
        <v>7348287000</v>
      </c>
      <c r="E15" s="181">
        <v>7515258000</v>
      </c>
      <c r="F15" s="181">
        <v>7515258000</v>
      </c>
      <c r="G15" s="181">
        <v>13685878361</v>
      </c>
      <c r="H15" s="239">
        <v>1.8210789783930239</v>
      </c>
      <c r="I15" s="403"/>
    </row>
    <row r="16" spans="1:9" s="99" customFormat="1" ht="40.5">
      <c r="A16" s="100" t="s">
        <v>492</v>
      </c>
      <c r="B16" s="101" t="s">
        <v>115</v>
      </c>
      <c r="C16" s="100" t="s">
        <v>379</v>
      </c>
      <c r="D16" s="162">
        <v>4013376000</v>
      </c>
      <c r="E16" s="162">
        <v>496849000</v>
      </c>
      <c r="F16" s="194">
        <v>496849000</v>
      </c>
      <c r="G16" s="194">
        <v>10259718159</v>
      </c>
      <c r="H16" s="240">
        <v>20.649569907557428</v>
      </c>
    </row>
    <row r="17" spans="1:8" s="99" customFormat="1" ht="40.5">
      <c r="A17" s="100" t="s">
        <v>116</v>
      </c>
      <c r="B17" s="101" t="s">
        <v>117</v>
      </c>
      <c r="C17" s="100" t="s">
        <v>380</v>
      </c>
      <c r="D17" s="162">
        <v>3334911000</v>
      </c>
      <c r="E17" s="162">
        <v>7018409000</v>
      </c>
      <c r="F17" s="194">
        <v>7018409000</v>
      </c>
      <c r="G17" s="194">
        <v>3426160202</v>
      </c>
      <c r="H17" s="240">
        <v>0.48816764625715031</v>
      </c>
    </row>
    <row r="18" spans="1:8" s="99" customFormat="1" ht="40.5">
      <c r="A18" s="100" t="s">
        <v>494</v>
      </c>
      <c r="B18" s="101" t="s">
        <v>118</v>
      </c>
      <c r="C18" s="100" t="s">
        <v>381</v>
      </c>
      <c r="D18" s="162">
        <v>0</v>
      </c>
      <c r="E18" s="162">
        <v>0</v>
      </c>
      <c r="F18" s="194"/>
      <c r="G18" s="194">
        <v>0</v>
      </c>
      <c r="H18" s="240" t="s">
        <v>637</v>
      </c>
    </row>
    <row r="19" spans="1:8" s="99" customFormat="1" ht="40.5">
      <c r="A19" s="180"/>
      <c r="B19" s="182" t="s">
        <v>119</v>
      </c>
      <c r="C19" s="180" t="s">
        <v>382</v>
      </c>
      <c r="D19" s="181">
        <v>90223000</v>
      </c>
      <c r="E19" s="181">
        <v>85000000</v>
      </c>
      <c r="F19" s="181">
        <v>85000000</v>
      </c>
      <c r="G19" s="181">
        <v>86079822</v>
      </c>
      <c r="H19" s="239">
        <v>1.0127037882352941</v>
      </c>
    </row>
    <row r="20" spans="1:8" s="99" customFormat="1" ht="42.75" customHeight="1">
      <c r="A20" s="100" t="s">
        <v>120</v>
      </c>
      <c r="B20" s="101" t="s">
        <v>121</v>
      </c>
      <c r="C20" s="100" t="s">
        <v>272</v>
      </c>
      <c r="D20" s="162">
        <v>0</v>
      </c>
      <c r="E20" s="162">
        <v>0</v>
      </c>
      <c r="F20" s="194"/>
      <c r="G20" s="194">
        <v>0</v>
      </c>
      <c r="H20" s="240" t="s">
        <v>637</v>
      </c>
    </row>
    <row r="21" spans="1:8" s="99" customFormat="1" ht="60.75">
      <c r="A21" s="100" t="s">
        <v>507</v>
      </c>
      <c r="B21" s="101" t="s">
        <v>122</v>
      </c>
      <c r="C21" s="100" t="s">
        <v>268</v>
      </c>
      <c r="D21" s="162">
        <v>90223000</v>
      </c>
      <c r="E21" s="162">
        <v>85000000</v>
      </c>
      <c r="F21" s="194">
        <v>85000000</v>
      </c>
      <c r="G21" s="194">
        <v>86079822</v>
      </c>
      <c r="H21" s="240">
        <v>1.0127037882352941</v>
      </c>
    </row>
    <row r="22" spans="1:8" s="99" customFormat="1" ht="38.1" customHeight="1">
      <c r="A22" s="183"/>
      <c r="B22" s="179" t="s">
        <v>487</v>
      </c>
      <c r="C22" s="180" t="s">
        <v>110</v>
      </c>
      <c r="D22" s="181">
        <v>982935000</v>
      </c>
      <c r="E22" s="181">
        <v>630235000</v>
      </c>
      <c r="F22" s="181">
        <v>630235000</v>
      </c>
      <c r="G22" s="181">
        <v>906040054.71000004</v>
      </c>
      <c r="H22" s="239">
        <v>1.4376225609653543</v>
      </c>
    </row>
    <row r="23" spans="1:8" s="99" customFormat="1" ht="38.1" customHeight="1">
      <c r="A23" s="100" t="s">
        <v>123</v>
      </c>
      <c r="B23" s="101" t="s">
        <v>124</v>
      </c>
      <c r="C23" s="100" t="s">
        <v>383</v>
      </c>
      <c r="D23" s="162">
        <v>10405000</v>
      </c>
      <c r="E23" s="162">
        <v>9395000</v>
      </c>
      <c r="F23" s="194">
        <v>9395000</v>
      </c>
      <c r="G23" s="194">
        <v>12396405</v>
      </c>
      <c r="H23" s="240">
        <v>1.3194683342203299</v>
      </c>
    </row>
    <row r="24" spans="1:8" s="99" customFormat="1" ht="40.5">
      <c r="A24" s="100" t="s">
        <v>125</v>
      </c>
      <c r="B24" s="101" t="s">
        <v>126</v>
      </c>
      <c r="C24" s="100" t="s">
        <v>384</v>
      </c>
      <c r="D24" s="162">
        <v>0</v>
      </c>
      <c r="E24" s="162">
        <v>0</v>
      </c>
      <c r="F24" s="194"/>
      <c r="G24" s="194">
        <v>0</v>
      </c>
      <c r="H24" s="240" t="s">
        <v>637</v>
      </c>
    </row>
    <row r="25" spans="1:8" s="99" customFormat="1" ht="41.25" customHeight="1">
      <c r="A25" s="183"/>
      <c r="B25" s="182" t="s">
        <v>181</v>
      </c>
      <c r="C25" s="180" t="s">
        <v>385</v>
      </c>
      <c r="D25" s="181">
        <v>972530000</v>
      </c>
      <c r="E25" s="181">
        <v>620840000</v>
      </c>
      <c r="F25" s="181">
        <v>620840000</v>
      </c>
      <c r="G25" s="181">
        <v>893643649.71000004</v>
      </c>
      <c r="H25" s="239">
        <v>1.4394105561980544</v>
      </c>
    </row>
    <row r="26" spans="1:8" s="99" customFormat="1" ht="38.1" customHeight="1">
      <c r="A26" s="100" t="s">
        <v>127</v>
      </c>
      <c r="B26" s="101" t="s">
        <v>128</v>
      </c>
      <c r="C26" s="100" t="s">
        <v>279</v>
      </c>
      <c r="D26" s="162">
        <v>66402000</v>
      </c>
      <c r="E26" s="162">
        <v>60000000</v>
      </c>
      <c r="F26" s="194">
        <v>60000000</v>
      </c>
      <c r="G26" s="194">
        <v>50185094</v>
      </c>
      <c r="H26" s="240">
        <v>0.83641823333333332</v>
      </c>
    </row>
    <row r="27" spans="1:8" s="99" customFormat="1" ht="38.1" customHeight="1">
      <c r="A27" s="100" t="s">
        <v>129</v>
      </c>
      <c r="B27" s="101" t="s">
        <v>130</v>
      </c>
      <c r="C27" s="100" t="s">
        <v>386</v>
      </c>
      <c r="D27" s="162">
        <v>22450000</v>
      </c>
      <c r="E27" s="162">
        <v>21000000</v>
      </c>
      <c r="F27" s="194">
        <v>21000000</v>
      </c>
      <c r="G27" s="194">
        <v>24494255.710000001</v>
      </c>
      <c r="H27" s="240">
        <v>1.166393129047619</v>
      </c>
    </row>
    <row r="28" spans="1:8" s="99" customFormat="1" ht="38.1" customHeight="1">
      <c r="A28" s="100" t="s">
        <v>131</v>
      </c>
      <c r="B28" s="101" t="s">
        <v>132</v>
      </c>
      <c r="C28" s="100" t="s">
        <v>259</v>
      </c>
      <c r="D28" s="162">
        <v>860000000</v>
      </c>
      <c r="E28" s="162">
        <v>516840000</v>
      </c>
      <c r="F28" s="194">
        <v>516840000</v>
      </c>
      <c r="G28" s="194">
        <v>804203819</v>
      </c>
      <c r="H28" s="240">
        <v>1.5560015072362821</v>
      </c>
    </row>
    <row r="29" spans="1:8" s="99" customFormat="1" ht="38.1" customHeight="1">
      <c r="A29" s="100" t="s">
        <v>133</v>
      </c>
      <c r="B29" s="101" t="s">
        <v>134</v>
      </c>
      <c r="C29" s="100" t="s">
        <v>331</v>
      </c>
      <c r="D29" s="162">
        <v>19022000</v>
      </c>
      <c r="E29" s="162">
        <v>23000000</v>
      </c>
      <c r="F29" s="194">
        <v>23000000</v>
      </c>
      <c r="G29" s="194">
        <v>13976231</v>
      </c>
      <c r="H29" s="240">
        <v>0.60766221739130433</v>
      </c>
    </row>
    <row r="30" spans="1:8" s="99" customFormat="1" ht="38.1" customHeight="1">
      <c r="A30" s="100" t="s">
        <v>135</v>
      </c>
      <c r="B30" s="101" t="s">
        <v>255</v>
      </c>
      <c r="C30" s="100" t="s">
        <v>387</v>
      </c>
      <c r="D30" s="162">
        <v>4656000</v>
      </c>
      <c r="E30" s="162">
        <v>0</v>
      </c>
      <c r="F30" s="194"/>
      <c r="G30" s="194">
        <v>784250</v>
      </c>
      <c r="H30" s="240" t="s">
        <v>637</v>
      </c>
    </row>
    <row r="31" spans="1:8" s="99" customFormat="1" ht="38.1" customHeight="1">
      <c r="A31" s="100" t="s">
        <v>136</v>
      </c>
      <c r="B31" s="101" t="s">
        <v>443</v>
      </c>
      <c r="C31" s="100" t="s">
        <v>388</v>
      </c>
      <c r="D31" s="162">
        <v>0</v>
      </c>
      <c r="E31" s="162">
        <v>0</v>
      </c>
      <c r="F31" s="194"/>
      <c r="G31" s="194">
        <v>0</v>
      </c>
      <c r="H31" s="240" t="s">
        <v>637</v>
      </c>
    </row>
    <row r="32" spans="1:8" s="99" customFormat="1" ht="38.1" customHeight="1">
      <c r="A32" s="183"/>
      <c r="B32" s="179" t="s">
        <v>488</v>
      </c>
      <c r="C32" s="180" t="s">
        <v>389</v>
      </c>
      <c r="D32" s="181">
        <v>8439715000</v>
      </c>
      <c r="E32" s="181">
        <v>8245543000</v>
      </c>
      <c r="F32" s="181">
        <v>8245543000</v>
      </c>
      <c r="G32" s="181">
        <v>14690886654.709999</v>
      </c>
      <c r="H32" s="239">
        <v>1.7816760709040023</v>
      </c>
    </row>
    <row r="33" spans="1:9" s="99" customFormat="1" ht="38.1" customHeight="1">
      <c r="A33" s="100" t="s">
        <v>137</v>
      </c>
      <c r="B33" s="95" t="s">
        <v>444</v>
      </c>
      <c r="C33" s="100" t="s">
        <v>390</v>
      </c>
      <c r="D33" s="162">
        <v>0</v>
      </c>
      <c r="E33" s="162">
        <v>0</v>
      </c>
      <c r="F33" s="194"/>
      <c r="G33" s="194">
        <v>0</v>
      </c>
      <c r="H33" s="240" t="s">
        <v>637</v>
      </c>
    </row>
    <row r="34" spans="1:9" s="99" customFormat="1" ht="38.1" customHeight="1">
      <c r="A34" s="183"/>
      <c r="B34" s="179" t="s">
        <v>489</v>
      </c>
      <c r="C34" s="180" t="s">
        <v>391</v>
      </c>
      <c r="D34" s="181">
        <v>8439715000</v>
      </c>
      <c r="E34" s="181">
        <v>8245543000</v>
      </c>
      <c r="F34" s="181">
        <v>8245543000</v>
      </c>
      <c r="G34" s="181">
        <v>14690886654.709999</v>
      </c>
      <c r="H34" s="239">
        <v>1.7816760709040023</v>
      </c>
    </row>
    <row r="35" spans="1:9" s="99" customFormat="1" ht="38.1" customHeight="1">
      <c r="A35" s="100" t="s">
        <v>138</v>
      </c>
      <c r="B35" s="95" t="s">
        <v>445</v>
      </c>
      <c r="C35" s="100" t="s">
        <v>392</v>
      </c>
      <c r="D35" s="162">
        <v>864000</v>
      </c>
      <c r="E35" s="162">
        <v>899000</v>
      </c>
      <c r="F35" s="194"/>
      <c r="G35" s="194">
        <v>0</v>
      </c>
      <c r="H35" s="240" t="s">
        <v>637</v>
      </c>
    </row>
    <row r="36" spans="1:9" s="99" customFormat="1" ht="38.1" customHeight="1">
      <c r="A36" s="183"/>
      <c r="B36" s="179" t="s">
        <v>139</v>
      </c>
      <c r="C36" s="180"/>
      <c r="D36" s="181"/>
      <c r="E36" s="181"/>
      <c r="F36" s="196"/>
      <c r="G36" s="196"/>
      <c r="H36" s="239"/>
    </row>
    <row r="37" spans="1:9" s="99" customFormat="1" ht="38.1" customHeight="1">
      <c r="A37" s="180"/>
      <c r="B37" s="179" t="s">
        <v>490</v>
      </c>
      <c r="C37" s="180" t="s">
        <v>393</v>
      </c>
      <c r="D37" s="181">
        <v>8245552000</v>
      </c>
      <c r="E37" s="181">
        <v>8057955000</v>
      </c>
      <c r="F37" s="181">
        <v>8057955000</v>
      </c>
      <c r="G37" s="181">
        <v>14512815193</v>
      </c>
      <c r="H37" s="239">
        <v>1.8010543857591659</v>
      </c>
    </row>
    <row r="38" spans="1:9" s="99" customFormat="1" ht="38.1" customHeight="1">
      <c r="A38" s="100" t="s">
        <v>140</v>
      </c>
      <c r="B38" s="101" t="s">
        <v>449</v>
      </c>
      <c r="C38" s="100" t="s">
        <v>394</v>
      </c>
      <c r="D38" s="162">
        <v>7789394000</v>
      </c>
      <c r="E38" s="162">
        <v>7783883000</v>
      </c>
      <c r="F38" s="194">
        <v>7783883000</v>
      </c>
      <c r="G38" s="194">
        <v>7789394488</v>
      </c>
      <c r="H38" s="240">
        <v>1.0007080640857526</v>
      </c>
    </row>
    <row r="39" spans="1:9" s="99" customFormat="1" ht="38.1" customHeight="1">
      <c r="A39" s="100" t="s">
        <v>141</v>
      </c>
      <c r="B39" s="101" t="s">
        <v>142</v>
      </c>
      <c r="C39" s="100" t="s">
        <v>395</v>
      </c>
      <c r="D39" s="162">
        <v>0</v>
      </c>
      <c r="E39" s="162">
        <v>0</v>
      </c>
      <c r="F39" s="194"/>
      <c r="G39" s="194">
        <v>0</v>
      </c>
      <c r="H39" s="240" t="s">
        <v>637</v>
      </c>
    </row>
    <row r="40" spans="1:9" s="99" customFormat="1" ht="38.1" customHeight="1">
      <c r="A40" s="100" t="s">
        <v>143</v>
      </c>
      <c r="B40" s="101" t="s">
        <v>144</v>
      </c>
      <c r="C40" s="100" t="s">
        <v>396</v>
      </c>
      <c r="D40" s="162">
        <v>85746000</v>
      </c>
      <c r="E40" s="162">
        <v>85746000</v>
      </c>
      <c r="F40" s="194">
        <v>85746000</v>
      </c>
      <c r="G40" s="194">
        <v>68767153</v>
      </c>
      <c r="H40" s="240">
        <v>0.80198671658153153</v>
      </c>
      <c r="I40" s="402">
        <v>0</v>
      </c>
    </row>
    <row r="41" spans="1:9" s="99" customFormat="1" ht="38.1" customHeight="1">
      <c r="A41" s="100" t="s">
        <v>145</v>
      </c>
      <c r="B41" s="101" t="s">
        <v>146</v>
      </c>
      <c r="C41" s="100" t="s">
        <v>397</v>
      </c>
      <c r="D41" s="162">
        <v>0</v>
      </c>
      <c r="E41" s="162">
        <v>0</v>
      </c>
      <c r="F41" s="194"/>
      <c r="G41" s="194">
        <v>6353480292</v>
      </c>
      <c r="H41" s="240" t="s">
        <v>637</v>
      </c>
    </row>
    <row r="42" spans="1:9" s="99" customFormat="1" ht="38.1" customHeight="1">
      <c r="A42" s="100" t="s">
        <v>147</v>
      </c>
      <c r="B42" s="101" t="s">
        <v>148</v>
      </c>
      <c r="C42" s="100" t="s">
        <v>398</v>
      </c>
      <c r="D42" s="162">
        <v>0</v>
      </c>
      <c r="E42" s="162">
        <v>0</v>
      </c>
      <c r="F42" s="194"/>
      <c r="G42" s="194">
        <v>0</v>
      </c>
      <c r="H42" s="240" t="s">
        <v>637</v>
      </c>
    </row>
    <row r="43" spans="1:9" s="99" customFormat="1" ht="38.1" customHeight="1">
      <c r="A43" s="100" t="s">
        <v>149</v>
      </c>
      <c r="B43" s="101" t="s">
        <v>150</v>
      </c>
      <c r="C43" s="100" t="s">
        <v>399</v>
      </c>
      <c r="D43" s="162">
        <v>0</v>
      </c>
      <c r="E43" s="162">
        <v>0</v>
      </c>
      <c r="F43" s="194"/>
      <c r="G43" s="194"/>
      <c r="H43" s="240" t="s">
        <v>637</v>
      </c>
    </row>
    <row r="44" spans="1:9" s="99" customFormat="1" ht="38.1" customHeight="1">
      <c r="A44" s="100" t="s">
        <v>151</v>
      </c>
      <c r="B44" s="101" t="s">
        <v>152</v>
      </c>
      <c r="C44" s="100" t="s">
        <v>400</v>
      </c>
      <c r="D44" s="162">
        <v>468570000</v>
      </c>
      <c r="E44" s="162">
        <v>358032000</v>
      </c>
      <c r="F44" s="194">
        <v>358032000</v>
      </c>
      <c r="G44" s="194">
        <v>387389805</v>
      </c>
      <c r="H44" s="240">
        <v>1.0819977124949725</v>
      </c>
    </row>
    <row r="45" spans="1:9" s="99" customFormat="1" ht="38.1" customHeight="1">
      <c r="A45" s="100" t="s">
        <v>153</v>
      </c>
      <c r="B45" s="101" t="s">
        <v>154</v>
      </c>
      <c r="C45" s="100" t="s">
        <v>401</v>
      </c>
      <c r="D45" s="162">
        <v>98158000</v>
      </c>
      <c r="E45" s="162">
        <v>169706000</v>
      </c>
      <c r="F45" s="194">
        <v>169706000</v>
      </c>
      <c r="G45" s="194">
        <v>86216545</v>
      </c>
      <c r="H45" s="240">
        <v>0.50803474832946394</v>
      </c>
    </row>
    <row r="46" spans="1:9" s="99" customFormat="1" ht="38.1" customHeight="1">
      <c r="A46" s="100" t="s">
        <v>155</v>
      </c>
      <c r="B46" s="101" t="s">
        <v>156</v>
      </c>
      <c r="C46" s="100" t="s">
        <v>402</v>
      </c>
      <c r="D46" s="162">
        <v>0</v>
      </c>
      <c r="E46" s="162">
        <v>0</v>
      </c>
      <c r="F46" s="194"/>
      <c r="G46" s="194">
        <v>0</v>
      </c>
      <c r="H46" s="240" t="s">
        <v>637</v>
      </c>
    </row>
    <row r="47" spans="1:9" s="99" customFormat="1" ht="40.5">
      <c r="A47" s="180"/>
      <c r="B47" s="179" t="s">
        <v>491</v>
      </c>
      <c r="C47" s="180" t="s">
        <v>403</v>
      </c>
      <c r="D47" s="181">
        <v>67530000</v>
      </c>
      <c r="E47" s="181">
        <v>89588000</v>
      </c>
      <c r="F47" s="181">
        <v>89589000</v>
      </c>
      <c r="G47" s="181">
        <v>51438372.82</v>
      </c>
      <c r="H47" s="239">
        <v>0.57415947069394679</v>
      </c>
    </row>
    <row r="48" spans="1:9" s="99" customFormat="1" ht="38.1" customHeight="1">
      <c r="A48" s="100" t="s">
        <v>157</v>
      </c>
      <c r="B48" s="101" t="s">
        <v>158</v>
      </c>
      <c r="C48" s="100" t="s">
        <v>404</v>
      </c>
      <c r="D48" s="162">
        <v>17958000</v>
      </c>
      <c r="E48" s="162">
        <v>16000000</v>
      </c>
      <c r="F48" s="194">
        <v>16000000</v>
      </c>
      <c r="G48" s="194">
        <v>12966956</v>
      </c>
      <c r="H48" s="240">
        <v>0.81043474999999998</v>
      </c>
      <c r="I48" s="402"/>
    </row>
    <row r="49" spans="1:13" s="99" customFormat="1" ht="38.1" customHeight="1">
      <c r="A49" s="100" t="s">
        <v>159</v>
      </c>
      <c r="B49" s="101" t="s">
        <v>160</v>
      </c>
      <c r="C49" s="100" t="s">
        <v>405</v>
      </c>
      <c r="D49" s="162">
        <v>20713000</v>
      </c>
      <c r="E49" s="162">
        <v>42000000</v>
      </c>
      <c r="F49" s="162">
        <v>42000000</v>
      </c>
      <c r="G49" s="162">
        <v>21747919</v>
      </c>
      <c r="H49" s="240">
        <v>0.51780759523809528</v>
      </c>
      <c r="I49" s="402"/>
    </row>
    <row r="50" spans="1:13" s="99" customFormat="1" ht="38.1" customHeight="1">
      <c r="A50" s="100" t="s">
        <v>161</v>
      </c>
      <c r="B50" s="101" t="s">
        <v>162</v>
      </c>
      <c r="C50" s="100" t="s">
        <v>406</v>
      </c>
      <c r="D50" s="162">
        <v>0</v>
      </c>
      <c r="E50" s="162">
        <v>0</v>
      </c>
      <c r="F50" s="194"/>
      <c r="G50" s="194">
        <v>0</v>
      </c>
      <c r="H50" s="240" t="s">
        <v>637</v>
      </c>
    </row>
    <row r="51" spans="1:13" s="99" customFormat="1" ht="38.1" customHeight="1">
      <c r="A51" s="100" t="s">
        <v>163</v>
      </c>
      <c r="B51" s="101" t="s">
        <v>164</v>
      </c>
      <c r="C51" s="100" t="s">
        <v>407</v>
      </c>
      <c r="D51" s="162">
        <v>20713000</v>
      </c>
      <c r="E51" s="162">
        <v>42000000</v>
      </c>
      <c r="F51" s="194">
        <v>42000000</v>
      </c>
      <c r="G51" s="194">
        <v>21747919</v>
      </c>
      <c r="H51" s="240">
        <v>0.51780759523809528</v>
      </c>
    </row>
    <row r="52" spans="1:13" s="99" customFormat="1" ht="40.5">
      <c r="A52" s="180"/>
      <c r="B52" s="182" t="s">
        <v>165</v>
      </c>
      <c r="C52" s="180" t="s">
        <v>408</v>
      </c>
      <c r="D52" s="181">
        <v>28859000</v>
      </c>
      <c r="E52" s="181">
        <v>31588000</v>
      </c>
      <c r="F52" s="181">
        <v>31589000</v>
      </c>
      <c r="G52" s="181">
        <v>16723497.82</v>
      </c>
      <c r="H52" s="239">
        <v>0.52940890246604833</v>
      </c>
    </row>
    <row r="53" spans="1:13" s="99" customFormat="1" ht="38.1" customHeight="1">
      <c r="A53" s="100" t="s">
        <v>166</v>
      </c>
      <c r="B53" s="101" t="s">
        <v>167</v>
      </c>
      <c r="C53" s="100" t="s">
        <v>290</v>
      </c>
      <c r="D53" s="162">
        <v>0</v>
      </c>
      <c r="E53" s="162">
        <v>0</v>
      </c>
      <c r="F53" s="194"/>
      <c r="G53" s="194">
        <v>0</v>
      </c>
      <c r="H53" s="240" t="s">
        <v>637</v>
      </c>
    </row>
    <row r="54" spans="1:13" s="99" customFormat="1" ht="40.5">
      <c r="A54" s="100" t="s">
        <v>168</v>
      </c>
      <c r="B54" s="101" t="s">
        <v>169</v>
      </c>
      <c r="C54" s="100" t="s">
        <v>409</v>
      </c>
      <c r="D54" s="162">
        <v>0</v>
      </c>
      <c r="E54" s="162">
        <v>0</v>
      </c>
      <c r="F54" s="194"/>
      <c r="G54" s="194">
        <v>0</v>
      </c>
      <c r="H54" s="240" t="s">
        <v>637</v>
      </c>
    </row>
    <row r="55" spans="1:13" s="99" customFormat="1" ht="38.1" customHeight="1">
      <c r="A55" s="100" t="s">
        <v>170</v>
      </c>
      <c r="B55" s="101" t="s">
        <v>171</v>
      </c>
      <c r="C55" s="100" t="s">
        <v>410</v>
      </c>
      <c r="D55" s="162">
        <v>6056000</v>
      </c>
      <c r="E55" s="162">
        <v>10300000</v>
      </c>
      <c r="F55" s="194">
        <v>10300000</v>
      </c>
      <c r="G55" s="194">
        <v>3343577.48</v>
      </c>
      <c r="H55" s="240">
        <v>0.32461917281553399</v>
      </c>
    </row>
    <row r="56" spans="1:13" s="99" customFormat="1" ht="38.1" customHeight="1">
      <c r="A56" s="100" t="s">
        <v>172</v>
      </c>
      <c r="B56" s="101" t="s">
        <v>173</v>
      </c>
      <c r="C56" s="100" t="s">
        <v>411</v>
      </c>
      <c r="D56" s="162">
        <v>8616000</v>
      </c>
      <c r="E56" s="162">
        <v>13988000</v>
      </c>
      <c r="F56" s="194">
        <v>13989000</v>
      </c>
      <c r="G56" s="194">
        <v>8042222.3399999999</v>
      </c>
      <c r="H56" s="240">
        <v>0.57489615698048468</v>
      </c>
    </row>
    <row r="57" spans="1:13" s="99" customFormat="1" ht="60.75">
      <c r="A57" s="100" t="s">
        <v>450</v>
      </c>
      <c r="B57" s="101" t="s">
        <v>174</v>
      </c>
      <c r="C57" s="100" t="s">
        <v>412</v>
      </c>
      <c r="D57" s="162">
        <v>14187000</v>
      </c>
      <c r="E57" s="162">
        <v>7300000</v>
      </c>
      <c r="F57" s="194">
        <v>7300000</v>
      </c>
      <c r="G57" s="194">
        <v>5337698</v>
      </c>
      <c r="H57" s="240">
        <v>0.73119150684931511</v>
      </c>
    </row>
    <row r="58" spans="1:13" s="99" customFormat="1" ht="38.1" customHeight="1">
      <c r="A58" s="100" t="s">
        <v>175</v>
      </c>
      <c r="B58" s="102" t="s">
        <v>451</v>
      </c>
      <c r="C58" s="100" t="s">
        <v>413</v>
      </c>
      <c r="D58" s="162">
        <v>0</v>
      </c>
      <c r="E58" s="162">
        <v>0</v>
      </c>
      <c r="F58" s="194"/>
      <c r="G58" s="194">
        <v>0</v>
      </c>
      <c r="H58" s="240" t="s">
        <v>637</v>
      </c>
    </row>
    <row r="59" spans="1:13" s="99" customFormat="1" ht="38.1" customHeight="1">
      <c r="A59" s="100" t="s">
        <v>176</v>
      </c>
      <c r="B59" s="101" t="s">
        <v>446</v>
      </c>
      <c r="C59" s="100" t="s">
        <v>414</v>
      </c>
      <c r="D59" s="162">
        <v>126633000</v>
      </c>
      <c r="E59" s="162">
        <v>98000000</v>
      </c>
      <c r="F59" s="194">
        <v>98000000</v>
      </c>
      <c r="G59" s="194">
        <v>126633089</v>
      </c>
      <c r="H59" s="240">
        <v>1.2921743775510204</v>
      </c>
      <c r="M59" s="229"/>
    </row>
    <row r="60" spans="1:13" s="99" customFormat="1" ht="38.1" customHeight="1">
      <c r="A60" s="180"/>
      <c r="B60" s="179" t="s">
        <v>447</v>
      </c>
      <c r="C60" s="180" t="s">
        <v>415</v>
      </c>
      <c r="D60" s="181">
        <v>8439715000</v>
      </c>
      <c r="E60" s="181">
        <v>8245543000</v>
      </c>
      <c r="F60" s="181">
        <v>8245544000</v>
      </c>
      <c r="G60" s="181">
        <v>14690886654.82</v>
      </c>
      <c r="H60" s="239">
        <v>1.781675854839899</v>
      </c>
    </row>
    <row r="61" spans="1:13" s="99" customFormat="1" ht="38.1" customHeight="1">
      <c r="A61" s="100" t="s">
        <v>177</v>
      </c>
      <c r="B61" s="95" t="s">
        <v>448</v>
      </c>
      <c r="C61" s="100" t="s">
        <v>416</v>
      </c>
      <c r="D61" s="162">
        <v>864000</v>
      </c>
      <c r="E61" s="162">
        <v>899000</v>
      </c>
      <c r="F61" s="194">
        <v>899</v>
      </c>
      <c r="G61" s="194">
        <v>0</v>
      </c>
      <c r="H61" s="240">
        <v>0</v>
      </c>
    </row>
    <row r="62" spans="1:13" s="90" customFormat="1" ht="38.1" customHeight="1">
      <c r="A62" s="91"/>
      <c r="B62" s="92"/>
      <c r="C62" s="91"/>
      <c r="D62" s="91"/>
      <c r="E62" s="91"/>
      <c r="F62" s="91"/>
      <c r="G62" s="93">
        <v>-0.1100006103515625</v>
      </c>
      <c r="H62" s="94"/>
    </row>
    <row r="63" spans="1:13" s="90" customFormat="1" ht="18.75">
      <c r="A63" s="243"/>
      <c r="G63" s="227"/>
      <c r="H63" s="228"/>
    </row>
    <row r="64" spans="1:13" s="99" customFormat="1" ht="16.5" customHeight="1">
      <c r="A64" s="82" t="s">
        <v>630</v>
      </c>
      <c r="B64" s="108"/>
      <c r="C64" s="104"/>
      <c r="D64" s="105" t="s">
        <v>89</v>
      </c>
      <c r="E64" s="106"/>
      <c r="F64" s="76" t="s">
        <v>587</v>
      </c>
      <c r="H64" s="107"/>
    </row>
    <row r="65" spans="1:8" s="90" customFormat="1" ht="18.75">
      <c r="A65" s="120"/>
      <c r="B65" s="84"/>
      <c r="C65" s="84"/>
      <c r="D65" s="84"/>
      <c r="E65" s="84"/>
      <c r="F65" s="85"/>
      <c r="G65" s="85"/>
      <c r="H65" s="85"/>
    </row>
    <row r="66" spans="1:8">
      <c r="A66" s="44" t="s">
        <v>640</v>
      </c>
    </row>
    <row r="67" spans="1:8">
      <c r="A67" s="44" t="s">
        <v>641</v>
      </c>
    </row>
  </sheetData>
  <mergeCells count="8">
    <mergeCell ref="E7:E8"/>
    <mergeCell ref="F7:G7"/>
    <mergeCell ref="H7:H8"/>
    <mergeCell ref="A5:G5"/>
    <mergeCell ref="A7:A8"/>
    <mergeCell ref="B7:B8"/>
    <mergeCell ref="D7:D8"/>
    <mergeCell ref="C7:C8"/>
  </mergeCells>
  <phoneticPr fontId="14" type="noConversion"/>
  <pageMargins left="0.74803149606299213" right="0.57999999999999996" top="0.98425196850393704" bottom="0.98425196850393704" header="0.51181102362204722" footer="0.51181102362204722"/>
  <pageSetup scale="5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61"/>
  <sheetViews>
    <sheetView topLeftCell="A19" zoomScale="70" zoomScaleNormal="70" workbookViewId="0">
      <selection activeCell="J15" sqref="J15"/>
    </sheetView>
  </sheetViews>
  <sheetFormatPr defaultRowHeight="12.75"/>
  <cols>
    <col min="1" max="1" width="13" customWidth="1"/>
    <col min="2" max="2" width="74.5703125" customWidth="1"/>
    <col min="3" max="3" width="7" bestFit="1" customWidth="1"/>
    <col min="4" max="4" width="23.42578125" customWidth="1"/>
    <col min="5" max="5" width="25" customWidth="1"/>
    <col min="6" max="6" width="25.28515625" customWidth="1"/>
    <col min="7" max="7" width="25.5703125" customWidth="1"/>
    <col min="8" max="8" width="20.140625" customWidth="1"/>
    <col min="10" max="10" width="15.5703125" bestFit="1" customWidth="1"/>
  </cols>
  <sheetData>
    <row r="1" spans="1:10" ht="15.75">
      <c r="H1" s="20" t="s">
        <v>209</v>
      </c>
    </row>
    <row r="2" spans="1:10" s="2" customFormat="1" ht="15.75">
      <c r="A2" s="1" t="s">
        <v>499</v>
      </c>
      <c r="B2" s="44"/>
      <c r="C2" s="44"/>
    </row>
    <row r="3" spans="1:10" s="2" customFormat="1" ht="15.75">
      <c r="A3" s="1" t="s">
        <v>500</v>
      </c>
      <c r="B3" s="44"/>
      <c r="C3" s="44"/>
    </row>
    <row r="4" spans="1:10" ht="24.95" customHeight="1">
      <c r="H4" s="20"/>
    </row>
    <row r="5" spans="1:10" s="47" customFormat="1" ht="24.95" customHeight="1">
      <c r="A5" s="448" t="s">
        <v>610</v>
      </c>
      <c r="B5" s="448"/>
      <c r="C5" s="448"/>
      <c r="D5" s="448"/>
      <c r="E5" s="448"/>
      <c r="F5" s="448"/>
      <c r="G5" s="448"/>
      <c r="H5" s="448"/>
    </row>
    <row r="6" spans="1:10" s="47" customFormat="1" ht="24.95" customHeight="1" thickBot="1">
      <c r="A6" s="220"/>
      <c r="B6" s="220"/>
      <c r="C6" s="220"/>
      <c r="D6" s="220"/>
      <c r="E6" s="220"/>
      <c r="F6" s="220"/>
      <c r="G6" s="220"/>
      <c r="H6" s="248" t="s">
        <v>7</v>
      </c>
    </row>
    <row r="7" spans="1:10" s="2" customFormat="1" ht="30.75" customHeight="1">
      <c r="A7" s="470"/>
      <c r="B7" s="472" t="s">
        <v>0</v>
      </c>
      <c r="C7" s="478" t="s">
        <v>256</v>
      </c>
      <c r="D7" s="473" t="s">
        <v>496</v>
      </c>
      <c r="E7" s="473" t="s">
        <v>497</v>
      </c>
      <c r="F7" s="474" t="s">
        <v>609</v>
      </c>
      <c r="G7" s="475"/>
      <c r="H7" s="476" t="s">
        <v>611</v>
      </c>
    </row>
    <row r="8" spans="1:10" s="2" customFormat="1" ht="39.75" customHeight="1">
      <c r="A8" s="471"/>
      <c r="B8" s="450"/>
      <c r="C8" s="479"/>
      <c r="D8" s="454"/>
      <c r="E8" s="454"/>
      <c r="F8" s="19" t="s">
        <v>4</v>
      </c>
      <c r="G8" s="39" t="s">
        <v>81</v>
      </c>
      <c r="H8" s="477"/>
    </row>
    <row r="9" spans="1:10" s="2" customFormat="1" ht="22.5" customHeight="1">
      <c r="A9" s="325"/>
      <c r="B9" s="317"/>
      <c r="C9" s="327"/>
      <c r="D9" s="318"/>
      <c r="E9" s="318"/>
      <c r="F9" s="329"/>
      <c r="G9" s="328"/>
      <c r="H9" s="326"/>
    </row>
    <row r="10" spans="1:10" s="76" customFormat="1" ht="33.75" customHeight="1">
      <c r="A10" s="109">
        <v>1</v>
      </c>
      <c r="B10" s="70" t="s">
        <v>183</v>
      </c>
      <c r="C10" s="73"/>
      <c r="D10" s="69"/>
      <c r="E10" s="69"/>
      <c r="F10" s="69"/>
      <c r="G10" s="69"/>
      <c r="H10" s="110"/>
    </row>
    <row r="11" spans="1:10" s="76" customFormat="1" ht="37.5">
      <c r="A11" s="184">
        <v>2</v>
      </c>
      <c r="B11" s="177" t="s">
        <v>452</v>
      </c>
      <c r="C11" s="175">
        <v>301</v>
      </c>
      <c r="D11" s="185">
        <v>205187000</v>
      </c>
      <c r="E11" s="185">
        <v>178447000</v>
      </c>
      <c r="F11" s="185">
        <v>46013000</v>
      </c>
      <c r="G11" s="185">
        <v>58109348.439999998</v>
      </c>
      <c r="H11" s="245">
        <v>1.2628898015778149</v>
      </c>
    </row>
    <row r="12" spans="1:10" s="76" customFormat="1" ht="30" customHeight="1">
      <c r="A12" s="109">
        <v>3</v>
      </c>
      <c r="B12" s="74" t="s">
        <v>184</v>
      </c>
      <c r="C12" s="73">
        <v>302</v>
      </c>
      <c r="D12" s="171">
        <v>2191000</v>
      </c>
      <c r="E12" s="171">
        <v>150395000</v>
      </c>
      <c r="F12" s="171">
        <v>39000000</v>
      </c>
      <c r="G12" s="171">
        <v>57854864.439999998</v>
      </c>
      <c r="H12" s="246">
        <v>1.4834580625641025</v>
      </c>
    </row>
    <row r="13" spans="1:10" s="76" customFormat="1" ht="30" customHeight="1">
      <c r="A13" s="109">
        <v>4</v>
      </c>
      <c r="B13" s="74" t="s">
        <v>185</v>
      </c>
      <c r="C13" s="73">
        <v>303</v>
      </c>
      <c r="D13" s="171">
        <v>0</v>
      </c>
      <c r="E13" s="171">
        <v>28052000</v>
      </c>
      <c r="F13" s="171">
        <v>7013000</v>
      </c>
      <c r="G13" s="171">
        <v>254484</v>
      </c>
      <c r="H13" s="246">
        <v>3.6287466134321975E-2</v>
      </c>
    </row>
    <row r="14" spans="1:10" s="76" customFormat="1" ht="30" customHeight="1">
      <c r="A14" s="109">
        <v>5</v>
      </c>
      <c r="B14" s="74" t="s">
        <v>186</v>
      </c>
      <c r="C14" s="73">
        <v>304</v>
      </c>
      <c r="D14" s="171">
        <v>202996000</v>
      </c>
      <c r="E14" s="171">
        <v>0</v>
      </c>
      <c r="F14" s="171">
        <v>0</v>
      </c>
      <c r="G14" s="171">
        <v>0</v>
      </c>
      <c r="H14" s="246" t="s">
        <v>637</v>
      </c>
    </row>
    <row r="15" spans="1:10" s="76" customFormat="1" ht="37.5">
      <c r="A15" s="184">
        <v>6</v>
      </c>
      <c r="B15" s="177" t="s">
        <v>453</v>
      </c>
      <c r="C15" s="175">
        <v>305</v>
      </c>
      <c r="D15" s="185">
        <v>338627000</v>
      </c>
      <c r="E15" s="185">
        <v>365451000</v>
      </c>
      <c r="F15" s="185">
        <v>83484000</v>
      </c>
      <c r="G15" s="185">
        <v>85610510.559999987</v>
      </c>
      <c r="H15" s="245">
        <v>1.0254720732116331</v>
      </c>
      <c r="J15" s="169"/>
    </row>
    <row r="16" spans="1:10" s="76" customFormat="1" ht="27" customHeight="1">
      <c r="A16" s="109">
        <v>7</v>
      </c>
      <c r="B16" s="74" t="s">
        <v>187</v>
      </c>
      <c r="C16" s="73">
        <v>306</v>
      </c>
      <c r="D16" s="171">
        <v>125548000</v>
      </c>
      <c r="E16" s="171">
        <v>141224000</v>
      </c>
      <c r="F16" s="171">
        <v>26778000</v>
      </c>
      <c r="G16" s="171">
        <v>21812035.869999997</v>
      </c>
      <c r="H16" s="246">
        <v>0.81455059638509208</v>
      </c>
    </row>
    <row r="17" spans="1:8" s="111" customFormat="1" ht="30" customHeight="1">
      <c r="A17" s="109">
        <v>8</v>
      </c>
      <c r="B17" s="74" t="s">
        <v>188</v>
      </c>
      <c r="C17" s="73">
        <v>307</v>
      </c>
      <c r="D17" s="171">
        <v>171534000</v>
      </c>
      <c r="E17" s="171">
        <v>179224000</v>
      </c>
      <c r="F17" s="171">
        <v>45732000</v>
      </c>
      <c r="G17" s="171">
        <v>42324949.239999995</v>
      </c>
      <c r="H17" s="246">
        <v>0.92549963351701203</v>
      </c>
    </row>
    <row r="18" spans="1:8" s="111" customFormat="1" ht="30" customHeight="1">
      <c r="A18" s="109">
        <v>9</v>
      </c>
      <c r="B18" s="74" t="s">
        <v>189</v>
      </c>
      <c r="C18" s="73">
        <v>308</v>
      </c>
      <c r="D18" s="171">
        <v>25000</v>
      </c>
      <c r="E18" s="171">
        <v>0</v>
      </c>
      <c r="F18" s="171">
        <v>0</v>
      </c>
      <c r="G18" s="171">
        <v>184202.16</v>
      </c>
      <c r="H18" s="246" t="s">
        <v>637</v>
      </c>
    </row>
    <row r="19" spans="1:8" s="111" customFormat="1" ht="30" customHeight="1">
      <c r="A19" s="109">
        <v>10</v>
      </c>
      <c r="B19" s="74" t="s">
        <v>190</v>
      </c>
      <c r="C19" s="73">
        <v>309</v>
      </c>
      <c r="D19" s="171">
        <v>22336000</v>
      </c>
      <c r="E19" s="171">
        <v>0</v>
      </c>
      <c r="F19" s="171">
        <v>0</v>
      </c>
      <c r="G19" s="171">
        <v>0</v>
      </c>
      <c r="H19" s="246" t="s">
        <v>637</v>
      </c>
    </row>
    <row r="20" spans="1:8" s="111" customFormat="1" ht="30" customHeight="1">
      <c r="A20" s="109">
        <v>11</v>
      </c>
      <c r="B20" s="74" t="s">
        <v>191</v>
      </c>
      <c r="C20" s="73">
        <v>310</v>
      </c>
      <c r="D20" s="171">
        <v>19184000</v>
      </c>
      <c r="E20" s="171">
        <v>45003000</v>
      </c>
      <c r="F20" s="171">
        <v>10974000</v>
      </c>
      <c r="G20" s="171">
        <v>21289323.289999999</v>
      </c>
      <c r="H20" s="246">
        <v>1.9399784299252778</v>
      </c>
    </row>
    <row r="21" spans="1:8" s="111" customFormat="1" ht="37.5">
      <c r="A21" s="184">
        <v>12</v>
      </c>
      <c r="B21" s="177" t="s">
        <v>454</v>
      </c>
      <c r="C21" s="175">
        <v>311</v>
      </c>
      <c r="D21" s="185">
        <v>133440000</v>
      </c>
      <c r="E21" s="185">
        <v>187004000</v>
      </c>
      <c r="F21" s="185"/>
      <c r="G21" s="185"/>
      <c r="H21" s="245" t="s">
        <v>637</v>
      </c>
    </row>
    <row r="22" spans="1:8" s="111" customFormat="1" ht="37.5">
      <c r="A22" s="184">
        <v>13</v>
      </c>
      <c r="B22" s="177" t="s">
        <v>455</v>
      </c>
      <c r="C22" s="175">
        <v>312</v>
      </c>
      <c r="D22" s="185">
        <v>0</v>
      </c>
      <c r="E22" s="185">
        <v>0</v>
      </c>
      <c r="F22" s="185">
        <v>37471000</v>
      </c>
      <c r="G22" s="185">
        <v>27501162.11999999</v>
      </c>
      <c r="H22" s="245">
        <v>0.73393189720050145</v>
      </c>
    </row>
    <row r="23" spans="1:8" s="111" customFormat="1" ht="37.5">
      <c r="A23" s="109">
        <v>14</v>
      </c>
      <c r="B23" s="70" t="s">
        <v>192</v>
      </c>
      <c r="C23" s="73"/>
      <c r="D23" s="171"/>
      <c r="E23" s="171"/>
      <c r="F23" s="171"/>
      <c r="G23" s="171"/>
      <c r="H23" s="246"/>
    </row>
    <row r="24" spans="1:8" s="111" customFormat="1" ht="37.5">
      <c r="A24" s="184">
        <v>15</v>
      </c>
      <c r="B24" s="177" t="s">
        <v>456</v>
      </c>
      <c r="C24" s="175">
        <v>313</v>
      </c>
      <c r="D24" s="185">
        <v>279549000</v>
      </c>
      <c r="E24" s="185">
        <v>135859000</v>
      </c>
      <c r="F24" s="185">
        <v>31000000</v>
      </c>
      <c r="G24" s="185">
        <v>14658652</v>
      </c>
      <c r="H24" s="245">
        <v>0.47285974193548386</v>
      </c>
    </row>
    <row r="25" spans="1:8" s="111" customFormat="1" ht="30" customHeight="1">
      <c r="A25" s="109">
        <v>16</v>
      </c>
      <c r="B25" s="74" t="s">
        <v>193</v>
      </c>
      <c r="C25" s="73">
        <v>314</v>
      </c>
      <c r="D25" s="171">
        <v>0</v>
      </c>
      <c r="E25" s="171">
        <v>0</v>
      </c>
      <c r="F25" s="171">
        <v>0</v>
      </c>
      <c r="G25" s="171">
        <v>0</v>
      </c>
      <c r="H25" s="246" t="s">
        <v>637</v>
      </c>
    </row>
    <row r="26" spans="1:8" s="111" customFormat="1" ht="36" customHeight="1">
      <c r="A26" s="109">
        <v>17</v>
      </c>
      <c r="B26" s="74" t="s">
        <v>194</v>
      </c>
      <c r="C26" s="73">
        <v>315</v>
      </c>
      <c r="D26" s="171">
        <v>0</v>
      </c>
      <c r="E26" s="171">
        <v>0</v>
      </c>
      <c r="F26" s="171">
        <v>0</v>
      </c>
      <c r="G26" s="171">
        <v>0</v>
      </c>
      <c r="H26" s="246" t="s">
        <v>637</v>
      </c>
    </row>
    <row r="27" spans="1:8" s="111" customFormat="1" ht="30" customHeight="1">
      <c r="A27" s="109">
        <v>18</v>
      </c>
      <c r="B27" s="74" t="s">
        <v>195</v>
      </c>
      <c r="C27" s="73">
        <v>316</v>
      </c>
      <c r="D27" s="171">
        <v>148250000</v>
      </c>
      <c r="E27" s="171">
        <v>25859000</v>
      </c>
      <c r="F27" s="171">
        <v>3500000</v>
      </c>
      <c r="G27" s="171">
        <v>1913088</v>
      </c>
      <c r="H27" s="246">
        <v>0.54659657142857143</v>
      </c>
    </row>
    <row r="28" spans="1:8" s="111" customFormat="1" ht="33.75" customHeight="1">
      <c r="A28" s="109">
        <v>19</v>
      </c>
      <c r="B28" s="74" t="s">
        <v>196</v>
      </c>
      <c r="C28" s="73">
        <v>317</v>
      </c>
      <c r="D28" s="171">
        <v>131299000</v>
      </c>
      <c r="E28" s="171">
        <v>110000000</v>
      </c>
      <c r="F28" s="171">
        <v>27500000</v>
      </c>
      <c r="G28" s="171">
        <v>12745564</v>
      </c>
      <c r="H28" s="246">
        <v>0.46347505454545457</v>
      </c>
    </row>
    <row r="29" spans="1:8" s="111" customFormat="1" ht="33.75" customHeight="1">
      <c r="A29" s="109">
        <v>20</v>
      </c>
      <c r="B29" s="74" t="s">
        <v>197</v>
      </c>
      <c r="C29" s="73">
        <v>318</v>
      </c>
      <c r="D29" s="171">
        <v>0</v>
      </c>
      <c r="E29" s="171">
        <v>0</v>
      </c>
      <c r="F29" s="171">
        <v>0</v>
      </c>
      <c r="G29" s="171">
        <v>0</v>
      </c>
      <c r="H29" s="246" t="s">
        <v>637</v>
      </c>
    </row>
    <row r="30" spans="1:8" s="111" customFormat="1" ht="37.5">
      <c r="A30" s="184">
        <v>21</v>
      </c>
      <c r="B30" s="177" t="s">
        <v>457</v>
      </c>
      <c r="C30" s="175">
        <v>319</v>
      </c>
      <c r="D30" s="185">
        <v>49413000</v>
      </c>
      <c r="E30" s="185">
        <v>275913000</v>
      </c>
      <c r="F30" s="185">
        <v>96083000</v>
      </c>
      <c r="G30" s="185">
        <v>0</v>
      </c>
      <c r="H30" s="245">
        <v>0</v>
      </c>
    </row>
    <row r="31" spans="1:8" s="111" customFormat="1" ht="30" customHeight="1">
      <c r="A31" s="109">
        <v>22</v>
      </c>
      <c r="B31" s="74" t="s">
        <v>198</v>
      </c>
      <c r="C31" s="73">
        <v>320</v>
      </c>
      <c r="D31" s="171">
        <v>0</v>
      </c>
      <c r="E31" s="171">
        <v>0</v>
      </c>
      <c r="F31" s="171">
        <v>0</v>
      </c>
      <c r="G31" s="171">
        <v>0</v>
      </c>
      <c r="H31" s="246" t="s">
        <v>637</v>
      </c>
    </row>
    <row r="32" spans="1:8" s="111" customFormat="1" ht="37.5">
      <c r="A32" s="109">
        <v>23</v>
      </c>
      <c r="B32" s="74" t="s">
        <v>199</v>
      </c>
      <c r="C32" s="73">
        <v>321</v>
      </c>
      <c r="D32" s="171">
        <v>35960000</v>
      </c>
      <c r="E32" s="171">
        <v>275913000</v>
      </c>
      <c r="F32" s="171">
        <v>96083000</v>
      </c>
      <c r="G32" s="171"/>
      <c r="H32" s="246">
        <v>0</v>
      </c>
    </row>
    <row r="33" spans="1:11" s="111" customFormat="1" ht="30" customHeight="1">
      <c r="A33" s="109">
        <v>24</v>
      </c>
      <c r="B33" s="74" t="s">
        <v>200</v>
      </c>
      <c r="C33" s="73">
        <v>322</v>
      </c>
      <c r="D33" s="171">
        <v>13453000</v>
      </c>
      <c r="E33" s="171">
        <v>0</v>
      </c>
      <c r="F33" s="171">
        <v>0</v>
      </c>
      <c r="G33" s="171">
        <v>0</v>
      </c>
      <c r="H33" s="246" t="s">
        <v>637</v>
      </c>
    </row>
    <row r="34" spans="1:11" s="111" customFormat="1" ht="37.5">
      <c r="A34" s="184">
        <v>25</v>
      </c>
      <c r="B34" s="177" t="s">
        <v>458</v>
      </c>
      <c r="C34" s="175">
        <v>323</v>
      </c>
      <c r="D34" s="185">
        <v>230136000</v>
      </c>
      <c r="E34" s="185">
        <v>0</v>
      </c>
      <c r="F34" s="185">
        <v>0</v>
      </c>
      <c r="G34" s="185">
        <v>14658652</v>
      </c>
      <c r="H34" s="245" t="s">
        <v>637</v>
      </c>
    </row>
    <row r="35" spans="1:11" s="111" customFormat="1" ht="37.5">
      <c r="A35" s="184">
        <v>26</v>
      </c>
      <c r="B35" s="177" t="s">
        <v>459</v>
      </c>
      <c r="C35" s="175">
        <v>324</v>
      </c>
      <c r="D35" s="185">
        <v>0</v>
      </c>
      <c r="E35" s="185">
        <v>140054000</v>
      </c>
      <c r="F35" s="185">
        <v>65083000</v>
      </c>
      <c r="G35" s="185">
        <v>0</v>
      </c>
      <c r="H35" s="245">
        <v>0</v>
      </c>
      <c r="J35" s="410"/>
    </row>
    <row r="36" spans="1:11" s="111" customFormat="1" ht="37.5">
      <c r="A36" s="109">
        <v>27</v>
      </c>
      <c r="B36" s="70" t="s">
        <v>201</v>
      </c>
      <c r="C36" s="73"/>
      <c r="D36" s="171"/>
      <c r="E36" s="171"/>
      <c r="F36" s="171"/>
      <c r="G36" s="171"/>
      <c r="H36" s="246"/>
      <c r="K36" s="410"/>
    </row>
    <row r="37" spans="1:11" s="111" customFormat="1" ht="37.5">
      <c r="A37" s="184">
        <v>28</v>
      </c>
      <c r="B37" s="177" t="s">
        <v>460</v>
      </c>
      <c r="C37" s="175">
        <v>325</v>
      </c>
      <c r="D37" s="185">
        <v>3722000</v>
      </c>
      <c r="E37" s="185">
        <v>328898000</v>
      </c>
      <c r="F37" s="185">
        <v>100554000</v>
      </c>
      <c r="G37" s="185">
        <v>15000000</v>
      </c>
      <c r="H37" s="245">
        <v>0.14917357837579809</v>
      </c>
    </row>
    <row r="38" spans="1:11" s="111" customFormat="1" ht="30" customHeight="1">
      <c r="A38" s="109">
        <v>29</v>
      </c>
      <c r="B38" s="74" t="s">
        <v>202</v>
      </c>
      <c r="C38" s="73">
        <v>326</v>
      </c>
      <c r="D38" s="171">
        <v>0</v>
      </c>
      <c r="E38" s="171">
        <v>0</v>
      </c>
      <c r="F38" s="171">
        <v>0</v>
      </c>
      <c r="G38" s="171">
        <v>0</v>
      </c>
      <c r="H38" s="246" t="s">
        <v>637</v>
      </c>
    </row>
    <row r="39" spans="1:11" s="111" customFormat="1" ht="30" customHeight="1">
      <c r="A39" s="109">
        <v>30</v>
      </c>
      <c r="B39" s="74" t="s">
        <v>203</v>
      </c>
      <c r="C39" s="73">
        <v>327</v>
      </c>
      <c r="D39" s="171">
        <v>0</v>
      </c>
      <c r="E39" s="171">
        <v>328898000</v>
      </c>
      <c r="F39" s="171">
        <v>100554000</v>
      </c>
      <c r="G39" s="171">
        <v>15000000</v>
      </c>
      <c r="H39" s="246">
        <v>0.14917357837579809</v>
      </c>
    </row>
    <row r="40" spans="1:11" s="111" customFormat="1" ht="30" customHeight="1">
      <c r="A40" s="109">
        <v>31</v>
      </c>
      <c r="B40" s="74" t="s">
        <v>204</v>
      </c>
      <c r="C40" s="73">
        <v>328</v>
      </c>
      <c r="D40" s="171">
        <v>3722000</v>
      </c>
      <c r="E40" s="171">
        <v>0</v>
      </c>
      <c r="F40" s="171">
        <v>0</v>
      </c>
      <c r="G40" s="171">
        <v>0</v>
      </c>
      <c r="H40" s="246" t="s">
        <v>637</v>
      </c>
    </row>
    <row r="41" spans="1:11" s="111" customFormat="1" ht="37.5">
      <c r="A41" s="184">
        <v>32</v>
      </c>
      <c r="B41" s="177" t="s">
        <v>461</v>
      </c>
      <c r="C41" s="175">
        <v>329</v>
      </c>
      <c r="D41" s="185">
        <v>145779000</v>
      </c>
      <c r="E41" s="185">
        <v>0</v>
      </c>
      <c r="F41" s="185">
        <v>0</v>
      </c>
      <c r="G41" s="185">
        <v>0</v>
      </c>
      <c r="H41" s="245" t="s">
        <v>637</v>
      </c>
    </row>
    <row r="42" spans="1:11" s="111" customFormat="1" ht="33" customHeight="1">
      <c r="A42" s="109">
        <v>33</v>
      </c>
      <c r="B42" s="70" t="s">
        <v>205</v>
      </c>
      <c r="C42" s="73">
        <v>330</v>
      </c>
      <c r="D42" s="171">
        <v>0</v>
      </c>
      <c r="E42" s="171">
        <v>0</v>
      </c>
      <c r="F42" s="171">
        <v>0</v>
      </c>
      <c r="G42" s="171">
        <v>0</v>
      </c>
      <c r="H42" s="246" t="s">
        <v>637</v>
      </c>
    </row>
    <row r="43" spans="1:11" s="111" customFormat="1" ht="37.5">
      <c r="A43" s="109">
        <v>34</v>
      </c>
      <c r="B43" s="74" t="s">
        <v>206</v>
      </c>
      <c r="C43" s="73">
        <v>331</v>
      </c>
      <c r="D43" s="171">
        <v>0</v>
      </c>
      <c r="E43" s="171">
        <v>0</v>
      </c>
      <c r="F43" s="171">
        <v>0</v>
      </c>
      <c r="G43" s="171">
        <v>0</v>
      </c>
      <c r="H43" s="246" t="s">
        <v>637</v>
      </c>
    </row>
    <row r="44" spans="1:11" s="111" customFormat="1" ht="30" customHeight="1">
      <c r="A44" s="109">
        <v>35</v>
      </c>
      <c r="B44" s="74" t="s">
        <v>207</v>
      </c>
      <c r="C44" s="73">
        <v>332</v>
      </c>
      <c r="D44" s="171">
        <v>0</v>
      </c>
      <c r="E44" s="171">
        <v>0</v>
      </c>
      <c r="F44" s="171">
        <v>0</v>
      </c>
      <c r="G44" s="171">
        <v>0</v>
      </c>
      <c r="H44" s="246" t="s">
        <v>637</v>
      </c>
    </row>
    <row r="45" spans="1:11" s="111" customFormat="1" ht="30" customHeight="1">
      <c r="A45" s="109">
        <v>36</v>
      </c>
      <c r="B45" s="74" t="s">
        <v>208</v>
      </c>
      <c r="C45" s="73">
        <v>333</v>
      </c>
      <c r="D45" s="171">
        <v>145779000</v>
      </c>
      <c r="E45" s="171">
        <v>0</v>
      </c>
      <c r="F45" s="171">
        <v>0</v>
      </c>
      <c r="G45" s="171">
        <v>0</v>
      </c>
      <c r="H45" s="246" t="s">
        <v>637</v>
      </c>
    </row>
    <row r="46" spans="1:11" s="111" customFormat="1" ht="37.5">
      <c r="A46" s="184">
        <v>37</v>
      </c>
      <c r="B46" s="177" t="s">
        <v>462</v>
      </c>
      <c r="C46" s="175">
        <v>334</v>
      </c>
      <c r="D46" s="185">
        <v>0</v>
      </c>
      <c r="E46" s="185">
        <v>328898000</v>
      </c>
      <c r="F46" s="185">
        <v>100554000</v>
      </c>
      <c r="G46" s="185">
        <v>15000000</v>
      </c>
      <c r="H46" s="245">
        <v>0.14917357837579809</v>
      </c>
    </row>
    <row r="47" spans="1:11" s="111" customFormat="1" ht="37.5">
      <c r="A47" s="184">
        <v>38</v>
      </c>
      <c r="B47" s="177" t="s">
        <v>463</v>
      </c>
      <c r="C47" s="175">
        <v>335</v>
      </c>
      <c r="D47" s="185">
        <v>142057000</v>
      </c>
      <c r="E47" s="185">
        <v>0</v>
      </c>
      <c r="F47" s="185">
        <v>0</v>
      </c>
      <c r="G47" s="185">
        <v>0</v>
      </c>
      <c r="H47" s="245" t="s">
        <v>637</v>
      </c>
    </row>
    <row r="48" spans="1:11" s="111" customFormat="1" ht="30" customHeight="1">
      <c r="A48" s="184">
        <v>39</v>
      </c>
      <c r="B48" s="174" t="s">
        <v>464</v>
      </c>
      <c r="C48" s="175">
        <v>336</v>
      </c>
      <c r="D48" s="185">
        <v>488458000</v>
      </c>
      <c r="E48" s="185">
        <v>643204000</v>
      </c>
      <c r="F48" s="185">
        <v>177567000</v>
      </c>
      <c r="G48" s="185">
        <v>87768000.439999998</v>
      </c>
      <c r="H48" s="245">
        <v>0.49428103442644183</v>
      </c>
    </row>
    <row r="49" spans="1:8" s="111" customFormat="1" ht="30" customHeight="1">
      <c r="A49" s="184">
        <v>40</v>
      </c>
      <c r="B49" s="174" t="s">
        <v>465</v>
      </c>
      <c r="C49" s="175">
        <v>337</v>
      </c>
      <c r="D49" s="185">
        <v>533819000</v>
      </c>
      <c r="E49" s="185">
        <v>641364000</v>
      </c>
      <c r="F49" s="185">
        <v>179567000</v>
      </c>
      <c r="G49" s="185">
        <v>85610510.559999987</v>
      </c>
      <c r="H49" s="245">
        <v>0.4767608222000701</v>
      </c>
    </row>
    <row r="50" spans="1:8" s="111" customFormat="1" ht="30" customHeight="1">
      <c r="A50" s="184">
        <v>41</v>
      </c>
      <c r="B50" s="174" t="s">
        <v>466</v>
      </c>
      <c r="C50" s="175">
        <v>338</v>
      </c>
      <c r="D50" s="185">
        <v>0</v>
      </c>
      <c r="E50" s="185">
        <v>1840000</v>
      </c>
      <c r="F50" s="185"/>
      <c r="G50" s="185">
        <v>2157489.8800000101</v>
      </c>
      <c r="H50" s="245" t="s">
        <v>637</v>
      </c>
    </row>
    <row r="51" spans="1:8" s="111" customFormat="1" ht="30" customHeight="1">
      <c r="A51" s="184">
        <v>42</v>
      </c>
      <c r="B51" s="174" t="s">
        <v>467</v>
      </c>
      <c r="C51" s="175">
        <v>339</v>
      </c>
      <c r="D51" s="185">
        <v>45361000</v>
      </c>
      <c r="E51" s="185"/>
      <c r="F51" s="185">
        <v>2000000</v>
      </c>
      <c r="G51" s="185"/>
      <c r="H51" s="245">
        <v>0</v>
      </c>
    </row>
    <row r="52" spans="1:8" s="111" customFormat="1" ht="30" customHeight="1">
      <c r="A52" s="184">
        <v>43</v>
      </c>
      <c r="B52" s="174" t="s">
        <v>468</v>
      </c>
      <c r="C52" s="175">
        <v>340</v>
      </c>
      <c r="D52" s="185">
        <v>64383000</v>
      </c>
      <c r="E52" s="185">
        <v>21160000</v>
      </c>
      <c r="F52" s="185">
        <v>25000000</v>
      </c>
      <c r="G52" s="185">
        <v>11818738</v>
      </c>
      <c r="H52" s="245">
        <v>0.47274951999999998</v>
      </c>
    </row>
    <row r="53" spans="1:8" s="111" customFormat="1" ht="37.5">
      <c r="A53" s="109">
        <v>44</v>
      </c>
      <c r="B53" s="70" t="s">
        <v>469</v>
      </c>
      <c r="C53" s="73">
        <v>341</v>
      </c>
      <c r="D53" s="171">
        <v>0</v>
      </c>
      <c r="E53" s="171">
        <v>0</v>
      </c>
      <c r="F53" s="171">
        <v>0</v>
      </c>
      <c r="G53" s="171">
        <v>0</v>
      </c>
      <c r="H53" s="246" t="s">
        <v>637</v>
      </c>
    </row>
    <row r="54" spans="1:8" s="111" customFormat="1" ht="37.5">
      <c r="A54" s="109">
        <v>45</v>
      </c>
      <c r="B54" s="70" t="s">
        <v>470</v>
      </c>
      <c r="C54" s="73">
        <v>342</v>
      </c>
      <c r="D54" s="171">
        <v>0</v>
      </c>
      <c r="E54" s="171">
        <v>0</v>
      </c>
      <c r="F54" s="171">
        <v>0</v>
      </c>
      <c r="G54" s="171">
        <v>0</v>
      </c>
      <c r="H54" s="246" t="s">
        <v>637</v>
      </c>
    </row>
    <row r="55" spans="1:8" s="111" customFormat="1" ht="38.25" thickBot="1">
      <c r="A55" s="186">
        <v>46</v>
      </c>
      <c r="B55" s="187" t="s">
        <v>471</v>
      </c>
      <c r="C55" s="188">
        <v>343</v>
      </c>
      <c r="D55" s="189">
        <v>19022000</v>
      </c>
      <c r="E55" s="189">
        <v>23000000</v>
      </c>
      <c r="F55" s="189">
        <v>23000000</v>
      </c>
      <c r="G55" s="189">
        <v>13976228.34</v>
      </c>
      <c r="H55" s="247">
        <v>0.60766210173913038</v>
      </c>
    </row>
    <row r="56" spans="1:8" s="111" customFormat="1" ht="18.75">
      <c r="A56" s="287"/>
      <c r="B56" s="288"/>
      <c r="C56" s="287"/>
      <c r="D56" s="289"/>
      <c r="E56" s="289"/>
      <c r="F56" s="289"/>
      <c r="G56" s="289"/>
      <c r="H56" s="290"/>
    </row>
    <row r="57" spans="1:8" s="111" customFormat="1" ht="30" customHeight="1">
      <c r="A57" s="85"/>
      <c r="B57" s="112"/>
      <c r="C57" s="112"/>
      <c r="D57" s="113"/>
      <c r="E57" s="113"/>
      <c r="F57" s="113"/>
      <c r="G57" s="238"/>
      <c r="H57" s="113"/>
    </row>
    <row r="58" spans="1:8" s="111" customFormat="1" ht="30" customHeight="1">
      <c r="A58" s="82" t="s">
        <v>630</v>
      </c>
      <c r="B58" s="112"/>
      <c r="C58" s="112"/>
      <c r="D58" s="114" t="s">
        <v>371</v>
      </c>
      <c r="E58" s="114"/>
      <c r="F58" s="76" t="s">
        <v>587</v>
      </c>
      <c r="G58" s="113"/>
      <c r="H58" s="113"/>
    </row>
    <row r="61" spans="1:8">
      <c r="A61" s="447" t="s">
        <v>642</v>
      </c>
    </row>
  </sheetData>
  <autoFilter ref="A9:H55"/>
  <mergeCells count="8">
    <mergeCell ref="A5:H5"/>
    <mergeCell ref="A7:A8"/>
    <mergeCell ref="B7:B8"/>
    <mergeCell ref="D7:D8"/>
    <mergeCell ref="E7:E8"/>
    <mergeCell ref="F7:G7"/>
    <mergeCell ref="H7:H8"/>
    <mergeCell ref="C7:C8"/>
  </mergeCells>
  <phoneticPr fontId="14" type="noConversion"/>
  <pageMargins left="0.75" right="0.75" top="1" bottom="1" header="0.5" footer="0.5"/>
  <pageSetup scale="3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P98"/>
  <sheetViews>
    <sheetView topLeftCell="A22" zoomScale="70" zoomScaleNormal="70" workbookViewId="0">
      <selection activeCell="C55" sqref="C55"/>
    </sheetView>
  </sheetViews>
  <sheetFormatPr defaultRowHeight="15.75"/>
  <cols>
    <col min="1" max="1" width="2.140625" style="261" customWidth="1"/>
    <col min="2" max="2" width="9" style="261" customWidth="1"/>
    <col min="3" max="3" width="66.42578125" style="411" customWidth="1"/>
    <col min="4" max="4" width="14.7109375" style="261" customWidth="1"/>
    <col min="5" max="5" width="16" style="261" customWidth="1"/>
    <col min="6" max="6" width="12.42578125" style="261" customWidth="1"/>
    <col min="7" max="7" width="14.42578125" style="261" customWidth="1"/>
    <col min="8" max="8" width="15.140625" style="261" customWidth="1"/>
    <col min="9" max="9" width="11.28515625" style="261" customWidth="1"/>
    <col min="10" max="10" width="13.140625" style="261" customWidth="1"/>
    <col min="11" max="11" width="13" style="261" customWidth="1"/>
    <col min="12" max="12" width="14.140625" style="261" customWidth="1"/>
    <col min="13" max="13" width="26.5703125" style="261" customWidth="1"/>
    <col min="14" max="249" width="9.140625" style="261"/>
    <col min="250" max="250" width="6.140625" style="261" customWidth="1"/>
    <col min="251" max="251" width="81.28515625" style="261" customWidth="1"/>
    <col min="252" max="255" width="20.7109375" style="261" customWidth="1"/>
    <col min="256" max="256" width="21.28515625" style="261" customWidth="1"/>
    <col min="257" max="257" width="11.5703125" style="261" customWidth="1"/>
    <col min="258" max="258" width="12.7109375" style="261" customWidth="1"/>
    <col min="259" max="259" width="12.28515625" style="261" customWidth="1"/>
    <col min="260" max="260" width="13.42578125" style="261" customWidth="1"/>
    <col min="261" max="261" width="11.28515625" style="261" customWidth="1"/>
    <col min="262" max="262" width="12.42578125" style="261" customWidth="1"/>
    <col min="263" max="263" width="14.42578125" style="261" customWidth="1"/>
    <col min="264" max="264" width="15.140625" style="261" customWidth="1"/>
    <col min="265" max="265" width="11.28515625" style="261" customWidth="1"/>
    <col min="266" max="266" width="13.140625" style="261" customWidth="1"/>
    <col min="267" max="267" width="13" style="261" customWidth="1"/>
    <col min="268" max="268" width="14.140625" style="261" customWidth="1"/>
    <col min="269" max="269" width="26.5703125" style="261" customWidth="1"/>
    <col min="270" max="505" width="9.140625" style="261"/>
    <col min="506" max="506" width="6.140625" style="261" customWidth="1"/>
    <col min="507" max="507" width="81.28515625" style="261" customWidth="1"/>
    <col min="508" max="511" width="20.7109375" style="261" customWidth="1"/>
    <col min="512" max="512" width="21.28515625" style="261" customWidth="1"/>
    <col min="513" max="513" width="11.5703125" style="261" customWidth="1"/>
    <col min="514" max="514" width="12.7109375" style="261" customWidth="1"/>
    <col min="515" max="515" width="12.28515625" style="261" customWidth="1"/>
    <col min="516" max="516" width="13.42578125" style="261" customWidth="1"/>
    <col min="517" max="517" width="11.28515625" style="261" customWidth="1"/>
    <col min="518" max="518" width="12.42578125" style="261" customWidth="1"/>
    <col min="519" max="519" width="14.42578125" style="261" customWidth="1"/>
    <col min="520" max="520" width="15.140625" style="261" customWidth="1"/>
    <col min="521" max="521" width="11.28515625" style="261" customWidth="1"/>
    <col min="522" max="522" width="13.140625" style="261" customWidth="1"/>
    <col min="523" max="523" width="13" style="261" customWidth="1"/>
    <col min="524" max="524" width="14.140625" style="261" customWidth="1"/>
    <col min="525" max="525" width="26.5703125" style="261" customWidth="1"/>
    <col min="526" max="761" width="9.140625" style="261"/>
    <col min="762" max="762" width="6.140625" style="261" customWidth="1"/>
    <col min="763" max="763" width="81.28515625" style="261" customWidth="1"/>
    <col min="764" max="767" width="20.7109375" style="261" customWidth="1"/>
    <col min="768" max="768" width="21.28515625" style="261" customWidth="1"/>
    <col min="769" max="769" width="11.5703125" style="261" customWidth="1"/>
    <col min="770" max="770" width="12.7109375" style="261" customWidth="1"/>
    <col min="771" max="771" width="12.28515625" style="261" customWidth="1"/>
    <col min="772" max="772" width="13.42578125" style="261" customWidth="1"/>
    <col min="773" max="773" width="11.28515625" style="261" customWidth="1"/>
    <col min="774" max="774" width="12.42578125" style="261" customWidth="1"/>
    <col min="775" max="775" width="14.42578125" style="261" customWidth="1"/>
    <col min="776" max="776" width="15.140625" style="261" customWidth="1"/>
    <col min="777" max="777" width="11.28515625" style="261" customWidth="1"/>
    <col min="778" max="778" width="13.140625" style="261" customWidth="1"/>
    <col min="779" max="779" width="13" style="261" customWidth="1"/>
    <col min="780" max="780" width="14.140625" style="261" customWidth="1"/>
    <col min="781" max="781" width="26.5703125" style="261" customWidth="1"/>
    <col min="782" max="1017" width="9.140625" style="261"/>
    <col min="1018" max="1018" width="6.140625" style="261" customWidth="1"/>
    <col min="1019" max="1019" width="81.28515625" style="261" customWidth="1"/>
    <col min="1020" max="1023" width="20.7109375" style="261" customWidth="1"/>
    <col min="1024" max="1024" width="21.28515625" style="261" customWidth="1"/>
    <col min="1025" max="1025" width="11.5703125" style="261" customWidth="1"/>
    <col min="1026" max="1026" width="12.7109375" style="261" customWidth="1"/>
    <col min="1027" max="1027" width="12.28515625" style="261" customWidth="1"/>
    <col min="1028" max="1028" width="13.42578125" style="261" customWidth="1"/>
    <col min="1029" max="1029" width="11.28515625" style="261" customWidth="1"/>
    <col min="1030" max="1030" width="12.42578125" style="261" customWidth="1"/>
    <col min="1031" max="1031" width="14.42578125" style="261" customWidth="1"/>
    <col min="1032" max="1032" width="15.140625" style="261" customWidth="1"/>
    <col min="1033" max="1033" width="11.28515625" style="261" customWidth="1"/>
    <col min="1034" max="1034" width="13.140625" style="261" customWidth="1"/>
    <col min="1035" max="1035" width="13" style="261" customWidth="1"/>
    <col min="1036" max="1036" width="14.140625" style="261" customWidth="1"/>
    <col min="1037" max="1037" width="26.5703125" style="261" customWidth="1"/>
    <col min="1038" max="1273" width="9.140625" style="261"/>
    <col min="1274" max="1274" width="6.140625" style="261" customWidth="1"/>
    <col min="1275" max="1275" width="81.28515625" style="261" customWidth="1"/>
    <col min="1276" max="1279" width="20.7109375" style="261" customWidth="1"/>
    <col min="1280" max="1280" width="21.28515625" style="261" customWidth="1"/>
    <col min="1281" max="1281" width="11.5703125" style="261" customWidth="1"/>
    <col min="1282" max="1282" width="12.7109375" style="261" customWidth="1"/>
    <col min="1283" max="1283" width="12.28515625" style="261" customWidth="1"/>
    <col min="1284" max="1284" width="13.42578125" style="261" customWidth="1"/>
    <col min="1285" max="1285" width="11.28515625" style="261" customWidth="1"/>
    <col min="1286" max="1286" width="12.42578125" style="261" customWidth="1"/>
    <col min="1287" max="1287" width="14.42578125" style="261" customWidth="1"/>
    <col min="1288" max="1288" width="15.140625" style="261" customWidth="1"/>
    <col min="1289" max="1289" width="11.28515625" style="261" customWidth="1"/>
    <col min="1290" max="1290" width="13.140625" style="261" customWidth="1"/>
    <col min="1291" max="1291" width="13" style="261" customWidth="1"/>
    <col min="1292" max="1292" width="14.140625" style="261" customWidth="1"/>
    <col min="1293" max="1293" width="26.5703125" style="261" customWidth="1"/>
    <col min="1294" max="1529" width="9.140625" style="261"/>
    <col min="1530" max="1530" width="6.140625" style="261" customWidth="1"/>
    <col min="1531" max="1531" width="81.28515625" style="261" customWidth="1"/>
    <col min="1532" max="1535" width="20.7109375" style="261" customWidth="1"/>
    <col min="1536" max="1536" width="21.28515625" style="261" customWidth="1"/>
    <col min="1537" max="1537" width="11.5703125" style="261" customWidth="1"/>
    <col min="1538" max="1538" width="12.7109375" style="261" customWidth="1"/>
    <col min="1539" max="1539" width="12.28515625" style="261" customWidth="1"/>
    <col min="1540" max="1540" width="13.42578125" style="261" customWidth="1"/>
    <col min="1541" max="1541" width="11.28515625" style="261" customWidth="1"/>
    <col min="1542" max="1542" width="12.42578125" style="261" customWidth="1"/>
    <col min="1543" max="1543" width="14.42578125" style="261" customWidth="1"/>
    <col min="1544" max="1544" width="15.140625" style="261" customWidth="1"/>
    <col min="1545" max="1545" width="11.28515625" style="261" customWidth="1"/>
    <col min="1546" max="1546" width="13.140625" style="261" customWidth="1"/>
    <col min="1547" max="1547" width="13" style="261" customWidth="1"/>
    <col min="1548" max="1548" width="14.140625" style="261" customWidth="1"/>
    <col min="1549" max="1549" width="26.5703125" style="261" customWidth="1"/>
    <col min="1550" max="1785" width="9.140625" style="261"/>
    <col min="1786" max="1786" width="6.140625" style="261" customWidth="1"/>
    <col min="1787" max="1787" width="81.28515625" style="261" customWidth="1"/>
    <col min="1788" max="1791" width="20.7109375" style="261" customWidth="1"/>
    <col min="1792" max="1792" width="21.28515625" style="261" customWidth="1"/>
    <col min="1793" max="1793" width="11.5703125" style="261" customWidth="1"/>
    <col min="1794" max="1794" width="12.7109375" style="261" customWidth="1"/>
    <col min="1795" max="1795" width="12.28515625" style="261" customWidth="1"/>
    <col min="1796" max="1796" width="13.42578125" style="261" customWidth="1"/>
    <col min="1797" max="1797" width="11.28515625" style="261" customWidth="1"/>
    <col min="1798" max="1798" width="12.42578125" style="261" customWidth="1"/>
    <col min="1799" max="1799" width="14.42578125" style="261" customWidth="1"/>
    <col min="1800" max="1800" width="15.140625" style="261" customWidth="1"/>
    <col min="1801" max="1801" width="11.28515625" style="261" customWidth="1"/>
    <col min="1802" max="1802" width="13.140625" style="261" customWidth="1"/>
    <col min="1803" max="1803" width="13" style="261" customWidth="1"/>
    <col min="1804" max="1804" width="14.140625" style="261" customWidth="1"/>
    <col min="1805" max="1805" width="26.5703125" style="261" customWidth="1"/>
    <col min="1806" max="2041" width="9.140625" style="261"/>
    <col min="2042" max="2042" width="6.140625" style="261" customWidth="1"/>
    <col min="2043" max="2043" width="81.28515625" style="261" customWidth="1"/>
    <col min="2044" max="2047" width="20.7109375" style="261" customWidth="1"/>
    <col min="2048" max="2048" width="21.28515625" style="261" customWidth="1"/>
    <col min="2049" max="2049" width="11.5703125" style="261" customWidth="1"/>
    <col min="2050" max="2050" width="12.7109375" style="261" customWidth="1"/>
    <col min="2051" max="2051" width="12.28515625" style="261" customWidth="1"/>
    <col min="2052" max="2052" width="13.42578125" style="261" customWidth="1"/>
    <col min="2053" max="2053" width="11.28515625" style="261" customWidth="1"/>
    <col min="2054" max="2054" width="12.42578125" style="261" customWidth="1"/>
    <col min="2055" max="2055" width="14.42578125" style="261" customWidth="1"/>
    <col min="2056" max="2056" width="15.140625" style="261" customWidth="1"/>
    <col min="2057" max="2057" width="11.28515625" style="261" customWidth="1"/>
    <col min="2058" max="2058" width="13.140625" style="261" customWidth="1"/>
    <col min="2059" max="2059" width="13" style="261" customWidth="1"/>
    <col min="2060" max="2060" width="14.140625" style="261" customWidth="1"/>
    <col min="2061" max="2061" width="26.5703125" style="261" customWidth="1"/>
    <col min="2062" max="2297" width="9.140625" style="261"/>
    <col min="2298" max="2298" width="6.140625" style="261" customWidth="1"/>
    <col min="2299" max="2299" width="81.28515625" style="261" customWidth="1"/>
    <col min="2300" max="2303" width="20.7109375" style="261" customWidth="1"/>
    <col min="2304" max="2304" width="21.28515625" style="261" customWidth="1"/>
    <col min="2305" max="2305" width="11.5703125" style="261" customWidth="1"/>
    <col min="2306" max="2306" width="12.7109375" style="261" customWidth="1"/>
    <col min="2307" max="2307" width="12.28515625" style="261" customWidth="1"/>
    <col min="2308" max="2308" width="13.42578125" style="261" customWidth="1"/>
    <col min="2309" max="2309" width="11.28515625" style="261" customWidth="1"/>
    <col min="2310" max="2310" width="12.42578125" style="261" customWidth="1"/>
    <col min="2311" max="2311" width="14.42578125" style="261" customWidth="1"/>
    <col min="2312" max="2312" width="15.140625" style="261" customWidth="1"/>
    <col min="2313" max="2313" width="11.28515625" style="261" customWidth="1"/>
    <col min="2314" max="2314" width="13.140625" style="261" customWidth="1"/>
    <col min="2315" max="2315" width="13" style="261" customWidth="1"/>
    <col min="2316" max="2316" width="14.140625" style="261" customWidth="1"/>
    <col min="2317" max="2317" width="26.5703125" style="261" customWidth="1"/>
    <col min="2318" max="2553" width="9.140625" style="261"/>
    <col min="2554" max="2554" width="6.140625" style="261" customWidth="1"/>
    <col min="2555" max="2555" width="81.28515625" style="261" customWidth="1"/>
    <col min="2556" max="2559" width="20.7109375" style="261" customWidth="1"/>
    <col min="2560" max="2560" width="21.28515625" style="261" customWidth="1"/>
    <col min="2561" max="2561" width="11.5703125" style="261" customWidth="1"/>
    <col min="2562" max="2562" width="12.7109375" style="261" customWidth="1"/>
    <col min="2563" max="2563" width="12.28515625" style="261" customWidth="1"/>
    <col min="2564" max="2564" width="13.42578125" style="261" customWidth="1"/>
    <col min="2565" max="2565" width="11.28515625" style="261" customWidth="1"/>
    <col min="2566" max="2566" width="12.42578125" style="261" customWidth="1"/>
    <col min="2567" max="2567" width="14.42578125" style="261" customWidth="1"/>
    <col min="2568" max="2568" width="15.140625" style="261" customWidth="1"/>
    <col min="2569" max="2569" width="11.28515625" style="261" customWidth="1"/>
    <col min="2570" max="2570" width="13.140625" style="261" customWidth="1"/>
    <col min="2571" max="2571" width="13" style="261" customWidth="1"/>
    <col min="2572" max="2572" width="14.140625" style="261" customWidth="1"/>
    <col min="2573" max="2573" width="26.5703125" style="261" customWidth="1"/>
    <col min="2574" max="2809" width="9.140625" style="261"/>
    <col min="2810" max="2810" width="6.140625" style="261" customWidth="1"/>
    <col min="2811" max="2811" width="81.28515625" style="261" customWidth="1"/>
    <col min="2812" max="2815" width="20.7109375" style="261" customWidth="1"/>
    <col min="2816" max="2816" width="21.28515625" style="261" customWidth="1"/>
    <col min="2817" max="2817" width="11.5703125" style="261" customWidth="1"/>
    <col min="2818" max="2818" width="12.7109375" style="261" customWidth="1"/>
    <col min="2819" max="2819" width="12.28515625" style="261" customWidth="1"/>
    <col min="2820" max="2820" width="13.42578125" style="261" customWidth="1"/>
    <col min="2821" max="2821" width="11.28515625" style="261" customWidth="1"/>
    <col min="2822" max="2822" width="12.42578125" style="261" customWidth="1"/>
    <col min="2823" max="2823" width="14.42578125" style="261" customWidth="1"/>
    <col min="2824" max="2824" width="15.140625" style="261" customWidth="1"/>
    <col min="2825" max="2825" width="11.28515625" style="261" customWidth="1"/>
    <col min="2826" max="2826" width="13.140625" style="261" customWidth="1"/>
    <col min="2827" max="2827" width="13" style="261" customWidth="1"/>
    <col min="2828" max="2828" width="14.140625" style="261" customWidth="1"/>
    <col min="2829" max="2829" width="26.5703125" style="261" customWidth="1"/>
    <col min="2830" max="3065" width="9.140625" style="261"/>
    <col min="3066" max="3066" width="6.140625" style="261" customWidth="1"/>
    <col min="3067" max="3067" width="81.28515625" style="261" customWidth="1"/>
    <col min="3068" max="3071" width="20.7109375" style="261" customWidth="1"/>
    <col min="3072" max="3072" width="21.28515625" style="261" customWidth="1"/>
    <col min="3073" max="3073" width="11.5703125" style="261" customWidth="1"/>
    <col min="3074" max="3074" width="12.7109375" style="261" customWidth="1"/>
    <col min="3075" max="3075" width="12.28515625" style="261" customWidth="1"/>
    <col min="3076" max="3076" width="13.42578125" style="261" customWidth="1"/>
    <col min="3077" max="3077" width="11.28515625" style="261" customWidth="1"/>
    <col min="3078" max="3078" width="12.42578125" style="261" customWidth="1"/>
    <col min="3079" max="3079" width="14.42578125" style="261" customWidth="1"/>
    <col min="3080" max="3080" width="15.140625" style="261" customWidth="1"/>
    <col min="3081" max="3081" width="11.28515625" style="261" customWidth="1"/>
    <col min="3082" max="3082" width="13.140625" style="261" customWidth="1"/>
    <col min="3083" max="3083" width="13" style="261" customWidth="1"/>
    <col min="3084" max="3084" width="14.140625" style="261" customWidth="1"/>
    <col min="3085" max="3085" width="26.5703125" style="261" customWidth="1"/>
    <col min="3086" max="3321" width="9.140625" style="261"/>
    <col min="3322" max="3322" width="6.140625" style="261" customWidth="1"/>
    <col min="3323" max="3323" width="81.28515625" style="261" customWidth="1"/>
    <col min="3324" max="3327" width="20.7109375" style="261" customWidth="1"/>
    <col min="3328" max="3328" width="21.28515625" style="261" customWidth="1"/>
    <col min="3329" max="3329" width="11.5703125" style="261" customWidth="1"/>
    <col min="3330" max="3330" width="12.7109375" style="261" customWidth="1"/>
    <col min="3331" max="3331" width="12.28515625" style="261" customWidth="1"/>
    <col min="3332" max="3332" width="13.42578125" style="261" customWidth="1"/>
    <col min="3333" max="3333" width="11.28515625" style="261" customWidth="1"/>
    <col min="3334" max="3334" width="12.42578125" style="261" customWidth="1"/>
    <col min="3335" max="3335" width="14.42578125" style="261" customWidth="1"/>
    <col min="3336" max="3336" width="15.140625" style="261" customWidth="1"/>
    <col min="3337" max="3337" width="11.28515625" style="261" customWidth="1"/>
    <col min="3338" max="3338" width="13.140625" style="261" customWidth="1"/>
    <col min="3339" max="3339" width="13" style="261" customWidth="1"/>
    <col min="3340" max="3340" width="14.140625" style="261" customWidth="1"/>
    <col min="3341" max="3341" width="26.5703125" style="261" customWidth="1"/>
    <col min="3342" max="3577" width="9.140625" style="261"/>
    <col min="3578" max="3578" width="6.140625" style="261" customWidth="1"/>
    <col min="3579" max="3579" width="81.28515625" style="261" customWidth="1"/>
    <col min="3580" max="3583" width="20.7109375" style="261" customWidth="1"/>
    <col min="3584" max="3584" width="21.28515625" style="261" customWidth="1"/>
    <col min="3585" max="3585" width="11.5703125" style="261" customWidth="1"/>
    <col min="3586" max="3586" width="12.7109375" style="261" customWidth="1"/>
    <col min="3587" max="3587" width="12.28515625" style="261" customWidth="1"/>
    <col min="3588" max="3588" width="13.42578125" style="261" customWidth="1"/>
    <col min="3589" max="3589" width="11.28515625" style="261" customWidth="1"/>
    <col min="3590" max="3590" width="12.42578125" style="261" customWidth="1"/>
    <col min="3591" max="3591" width="14.42578125" style="261" customWidth="1"/>
    <col min="3592" max="3592" width="15.140625" style="261" customWidth="1"/>
    <col min="3593" max="3593" width="11.28515625" style="261" customWidth="1"/>
    <col min="3594" max="3594" width="13.140625" style="261" customWidth="1"/>
    <col min="3595" max="3595" width="13" style="261" customWidth="1"/>
    <col min="3596" max="3596" width="14.140625" style="261" customWidth="1"/>
    <col min="3597" max="3597" width="26.5703125" style="261" customWidth="1"/>
    <col min="3598" max="3833" width="9.140625" style="261"/>
    <col min="3834" max="3834" width="6.140625" style="261" customWidth="1"/>
    <col min="3835" max="3835" width="81.28515625" style="261" customWidth="1"/>
    <col min="3836" max="3839" width="20.7109375" style="261" customWidth="1"/>
    <col min="3840" max="3840" width="21.28515625" style="261" customWidth="1"/>
    <col min="3841" max="3841" width="11.5703125" style="261" customWidth="1"/>
    <col min="3842" max="3842" width="12.7109375" style="261" customWidth="1"/>
    <col min="3843" max="3843" width="12.28515625" style="261" customWidth="1"/>
    <col min="3844" max="3844" width="13.42578125" style="261" customWidth="1"/>
    <col min="3845" max="3845" width="11.28515625" style="261" customWidth="1"/>
    <col min="3846" max="3846" width="12.42578125" style="261" customWidth="1"/>
    <col min="3847" max="3847" width="14.42578125" style="261" customWidth="1"/>
    <col min="3848" max="3848" width="15.140625" style="261" customWidth="1"/>
    <col min="3849" max="3849" width="11.28515625" style="261" customWidth="1"/>
    <col min="3850" max="3850" width="13.140625" style="261" customWidth="1"/>
    <col min="3851" max="3851" width="13" style="261" customWidth="1"/>
    <col min="3852" max="3852" width="14.140625" style="261" customWidth="1"/>
    <col min="3853" max="3853" width="26.5703125" style="261" customWidth="1"/>
    <col min="3854" max="4089" width="9.140625" style="261"/>
    <col min="4090" max="4090" width="6.140625" style="261" customWidth="1"/>
    <col min="4091" max="4091" width="81.28515625" style="261" customWidth="1"/>
    <col min="4092" max="4095" width="20.7109375" style="261" customWidth="1"/>
    <col min="4096" max="4096" width="21.28515625" style="261" customWidth="1"/>
    <col min="4097" max="4097" width="11.5703125" style="261" customWidth="1"/>
    <col min="4098" max="4098" width="12.7109375" style="261" customWidth="1"/>
    <col min="4099" max="4099" width="12.28515625" style="261" customWidth="1"/>
    <col min="4100" max="4100" width="13.42578125" style="261" customWidth="1"/>
    <col min="4101" max="4101" width="11.28515625" style="261" customWidth="1"/>
    <col min="4102" max="4102" width="12.42578125" style="261" customWidth="1"/>
    <col min="4103" max="4103" width="14.42578125" style="261" customWidth="1"/>
    <col min="4104" max="4104" width="15.140625" style="261" customWidth="1"/>
    <col min="4105" max="4105" width="11.28515625" style="261" customWidth="1"/>
    <col min="4106" max="4106" width="13.140625" style="261" customWidth="1"/>
    <col min="4107" max="4107" width="13" style="261" customWidth="1"/>
    <col min="4108" max="4108" width="14.140625" style="261" customWidth="1"/>
    <col min="4109" max="4109" width="26.5703125" style="261" customWidth="1"/>
    <col min="4110" max="4345" width="9.140625" style="261"/>
    <col min="4346" max="4346" width="6.140625" style="261" customWidth="1"/>
    <col min="4347" max="4347" width="81.28515625" style="261" customWidth="1"/>
    <col min="4348" max="4351" width="20.7109375" style="261" customWidth="1"/>
    <col min="4352" max="4352" width="21.28515625" style="261" customWidth="1"/>
    <col min="4353" max="4353" width="11.5703125" style="261" customWidth="1"/>
    <col min="4354" max="4354" width="12.7109375" style="261" customWidth="1"/>
    <col min="4355" max="4355" width="12.28515625" style="261" customWidth="1"/>
    <col min="4356" max="4356" width="13.42578125" style="261" customWidth="1"/>
    <col min="4357" max="4357" width="11.28515625" style="261" customWidth="1"/>
    <col min="4358" max="4358" width="12.42578125" style="261" customWidth="1"/>
    <col min="4359" max="4359" width="14.42578125" style="261" customWidth="1"/>
    <col min="4360" max="4360" width="15.140625" style="261" customWidth="1"/>
    <col min="4361" max="4361" width="11.28515625" style="261" customWidth="1"/>
    <col min="4362" max="4362" width="13.140625" style="261" customWidth="1"/>
    <col min="4363" max="4363" width="13" style="261" customWidth="1"/>
    <col min="4364" max="4364" width="14.140625" style="261" customWidth="1"/>
    <col min="4365" max="4365" width="26.5703125" style="261" customWidth="1"/>
    <col min="4366" max="4601" width="9.140625" style="261"/>
    <col min="4602" max="4602" width="6.140625" style="261" customWidth="1"/>
    <col min="4603" max="4603" width="81.28515625" style="261" customWidth="1"/>
    <col min="4604" max="4607" width="20.7109375" style="261" customWidth="1"/>
    <col min="4608" max="4608" width="21.28515625" style="261" customWidth="1"/>
    <col min="4609" max="4609" width="11.5703125" style="261" customWidth="1"/>
    <col min="4610" max="4610" width="12.7109375" style="261" customWidth="1"/>
    <col min="4611" max="4611" width="12.28515625" style="261" customWidth="1"/>
    <col min="4612" max="4612" width="13.42578125" style="261" customWidth="1"/>
    <col min="4613" max="4613" width="11.28515625" style="261" customWidth="1"/>
    <col min="4614" max="4614" width="12.42578125" style="261" customWidth="1"/>
    <col min="4615" max="4615" width="14.42578125" style="261" customWidth="1"/>
    <col min="4616" max="4616" width="15.140625" style="261" customWidth="1"/>
    <col min="4617" max="4617" width="11.28515625" style="261" customWidth="1"/>
    <col min="4618" max="4618" width="13.140625" style="261" customWidth="1"/>
    <col min="4619" max="4619" width="13" style="261" customWidth="1"/>
    <col min="4620" max="4620" width="14.140625" style="261" customWidth="1"/>
    <col min="4621" max="4621" width="26.5703125" style="261" customWidth="1"/>
    <col min="4622" max="4857" width="9.140625" style="261"/>
    <col min="4858" max="4858" width="6.140625" style="261" customWidth="1"/>
    <col min="4859" max="4859" width="81.28515625" style="261" customWidth="1"/>
    <col min="4860" max="4863" width="20.7109375" style="261" customWidth="1"/>
    <col min="4864" max="4864" width="21.28515625" style="261" customWidth="1"/>
    <col min="4865" max="4865" width="11.5703125" style="261" customWidth="1"/>
    <col min="4866" max="4866" width="12.7109375" style="261" customWidth="1"/>
    <col min="4867" max="4867" width="12.28515625" style="261" customWidth="1"/>
    <col min="4868" max="4868" width="13.42578125" style="261" customWidth="1"/>
    <col min="4869" max="4869" width="11.28515625" style="261" customWidth="1"/>
    <col min="4870" max="4870" width="12.42578125" style="261" customWidth="1"/>
    <col min="4871" max="4871" width="14.42578125" style="261" customWidth="1"/>
    <col min="4872" max="4872" width="15.140625" style="261" customWidth="1"/>
    <col min="4873" max="4873" width="11.28515625" style="261" customWidth="1"/>
    <col min="4874" max="4874" width="13.140625" style="261" customWidth="1"/>
    <col min="4875" max="4875" width="13" style="261" customWidth="1"/>
    <col min="4876" max="4876" width="14.140625" style="261" customWidth="1"/>
    <col min="4877" max="4877" width="26.5703125" style="261" customWidth="1"/>
    <col min="4878" max="5113" width="9.140625" style="261"/>
    <col min="5114" max="5114" width="6.140625" style="261" customWidth="1"/>
    <col min="5115" max="5115" width="81.28515625" style="261" customWidth="1"/>
    <col min="5116" max="5119" width="20.7109375" style="261" customWidth="1"/>
    <col min="5120" max="5120" width="21.28515625" style="261" customWidth="1"/>
    <col min="5121" max="5121" width="11.5703125" style="261" customWidth="1"/>
    <col min="5122" max="5122" width="12.7109375" style="261" customWidth="1"/>
    <col min="5123" max="5123" width="12.28515625" style="261" customWidth="1"/>
    <col min="5124" max="5124" width="13.42578125" style="261" customWidth="1"/>
    <col min="5125" max="5125" width="11.28515625" style="261" customWidth="1"/>
    <col min="5126" max="5126" width="12.42578125" style="261" customWidth="1"/>
    <col min="5127" max="5127" width="14.42578125" style="261" customWidth="1"/>
    <col min="5128" max="5128" width="15.140625" style="261" customWidth="1"/>
    <col min="5129" max="5129" width="11.28515625" style="261" customWidth="1"/>
    <col min="5130" max="5130" width="13.140625" style="261" customWidth="1"/>
    <col min="5131" max="5131" width="13" style="261" customWidth="1"/>
    <col min="5132" max="5132" width="14.140625" style="261" customWidth="1"/>
    <col min="5133" max="5133" width="26.5703125" style="261" customWidth="1"/>
    <col min="5134" max="5369" width="9.140625" style="261"/>
    <col min="5370" max="5370" width="6.140625" style="261" customWidth="1"/>
    <col min="5371" max="5371" width="81.28515625" style="261" customWidth="1"/>
    <col min="5372" max="5375" width="20.7109375" style="261" customWidth="1"/>
    <col min="5376" max="5376" width="21.28515625" style="261" customWidth="1"/>
    <col min="5377" max="5377" width="11.5703125" style="261" customWidth="1"/>
    <col min="5378" max="5378" width="12.7109375" style="261" customWidth="1"/>
    <col min="5379" max="5379" width="12.28515625" style="261" customWidth="1"/>
    <col min="5380" max="5380" width="13.42578125" style="261" customWidth="1"/>
    <col min="5381" max="5381" width="11.28515625" style="261" customWidth="1"/>
    <col min="5382" max="5382" width="12.42578125" style="261" customWidth="1"/>
    <col min="5383" max="5383" width="14.42578125" style="261" customWidth="1"/>
    <col min="5384" max="5384" width="15.140625" style="261" customWidth="1"/>
    <col min="5385" max="5385" width="11.28515625" style="261" customWidth="1"/>
    <col min="5386" max="5386" width="13.140625" style="261" customWidth="1"/>
    <col min="5387" max="5387" width="13" style="261" customWidth="1"/>
    <col min="5388" max="5388" width="14.140625" style="261" customWidth="1"/>
    <col min="5389" max="5389" width="26.5703125" style="261" customWidth="1"/>
    <col min="5390" max="5625" width="9.140625" style="261"/>
    <col min="5626" max="5626" width="6.140625" style="261" customWidth="1"/>
    <col min="5627" max="5627" width="81.28515625" style="261" customWidth="1"/>
    <col min="5628" max="5631" width="20.7109375" style="261" customWidth="1"/>
    <col min="5632" max="5632" width="21.28515625" style="261" customWidth="1"/>
    <col min="5633" max="5633" width="11.5703125" style="261" customWidth="1"/>
    <col min="5634" max="5634" width="12.7109375" style="261" customWidth="1"/>
    <col min="5635" max="5635" width="12.28515625" style="261" customWidth="1"/>
    <col min="5636" max="5636" width="13.42578125" style="261" customWidth="1"/>
    <col min="5637" max="5637" width="11.28515625" style="261" customWidth="1"/>
    <col min="5638" max="5638" width="12.42578125" style="261" customWidth="1"/>
    <col min="5639" max="5639" width="14.42578125" style="261" customWidth="1"/>
    <col min="5640" max="5640" width="15.140625" style="261" customWidth="1"/>
    <col min="5641" max="5641" width="11.28515625" style="261" customWidth="1"/>
    <col min="5642" max="5642" width="13.140625" style="261" customWidth="1"/>
    <col min="5643" max="5643" width="13" style="261" customWidth="1"/>
    <col min="5644" max="5644" width="14.140625" style="261" customWidth="1"/>
    <col min="5645" max="5645" width="26.5703125" style="261" customWidth="1"/>
    <col min="5646" max="5881" width="9.140625" style="261"/>
    <col min="5882" max="5882" width="6.140625" style="261" customWidth="1"/>
    <col min="5883" max="5883" width="81.28515625" style="261" customWidth="1"/>
    <col min="5884" max="5887" width="20.7109375" style="261" customWidth="1"/>
    <col min="5888" max="5888" width="21.28515625" style="261" customWidth="1"/>
    <col min="5889" max="5889" width="11.5703125" style="261" customWidth="1"/>
    <col min="5890" max="5890" width="12.7109375" style="261" customWidth="1"/>
    <col min="5891" max="5891" width="12.28515625" style="261" customWidth="1"/>
    <col min="5892" max="5892" width="13.42578125" style="261" customWidth="1"/>
    <col min="5893" max="5893" width="11.28515625" style="261" customWidth="1"/>
    <col min="5894" max="5894" width="12.42578125" style="261" customWidth="1"/>
    <col min="5895" max="5895" width="14.42578125" style="261" customWidth="1"/>
    <col min="5896" max="5896" width="15.140625" style="261" customWidth="1"/>
    <col min="5897" max="5897" width="11.28515625" style="261" customWidth="1"/>
    <col min="5898" max="5898" width="13.140625" style="261" customWidth="1"/>
    <col min="5899" max="5899" width="13" style="261" customWidth="1"/>
    <col min="5900" max="5900" width="14.140625" style="261" customWidth="1"/>
    <col min="5901" max="5901" width="26.5703125" style="261" customWidth="1"/>
    <col min="5902" max="6137" width="9.140625" style="261"/>
    <col min="6138" max="6138" width="6.140625" style="261" customWidth="1"/>
    <col min="6139" max="6139" width="81.28515625" style="261" customWidth="1"/>
    <col min="6140" max="6143" width="20.7109375" style="261" customWidth="1"/>
    <col min="6144" max="6144" width="21.28515625" style="261" customWidth="1"/>
    <col min="6145" max="6145" width="11.5703125" style="261" customWidth="1"/>
    <col min="6146" max="6146" width="12.7109375" style="261" customWidth="1"/>
    <col min="6147" max="6147" width="12.28515625" style="261" customWidth="1"/>
    <col min="6148" max="6148" width="13.42578125" style="261" customWidth="1"/>
    <col min="6149" max="6149" width="11.28515625" style="261" customWidth="1"/>
    <col min="6150" max="6150" width="12.42578125" style="261" customWidth="1"/>
    <col min="6151" max="6151" width="14.42578125" style="261" customWidth="1"/>
    <col min="6152" max="6152" width="15.140625" style="261" customWidth="1"/>
    <col min="6153" max="6153" width="11.28515625" style="261" customWidth="1"/>
    <col min="6154" max="6154" width="13.140625" style="261" customWidth="1"/>
    <col min="6155" max="6155" width="13" style="261" customWidth="1"/>
    <col min="6156" max="6156" width="14.140625" style="261" customWidth="1"/>
    <col min="6157" max="6157" width="26.5703125" style="261" customWidth="1"/>
    <col min="6158" max="6393" width="9.140625" style="261"/>
    <col min="6394" max="6394" width="6.140625" style="261" customWidth="1"/>
    <col min="6395" max="6395" width="81.28515625" style="261" customWidth="1"/>
    <col min="6396" max="6399" width="20.7109375" style="261" customWidth="1"/>
    <col min="6400" max="6400" width="21.28515625" style="261" customWidth="1"/>
    <col min="6401" max="6401" width="11.5703125" style="261" customWidth="1"/>
    <col min="6402" max="6402" width="12.7109375" style="261" customWidth="1"/>
    <col min="6403" max="6403" width="12.28515625" style="261" customWidth="1"/>
    <col min="6404" max="6404" width="13.42578125" style="261" customWidth="1"/>
    <col min="6405" max="6405" width="11.28515625" style="261" customWidth="1"/>
    <col min="6406" max="6406" width="12.42578125" style="261" customWidth="1"/>
    <col min="6407" max="6407" width="14.42578125" style="261" customWidth="1"/>
    <col min="6408" max="6408" width="15.140625" style="261" customWidth="1"/>
    <col min="6409" max="6409" width="11.28515625" style="261" customWidth="1"/>
    <col min="6410" max="6410" width="13.140625" style="261" customWidth="1"/>
    <col min="6411" max="6411" width="13" style="261" customWidth="1"/>
    <col min="6412" max="6412" width="14.140625" style="261" customWidth="1"/>
    <col min="6413" max="6413" width="26.5703125" style="261" customWidth="1"/>
    <col min="6414" max="6649" width="9.140625" style="261"/>
    <col min="6650" max="6650" width="6.140625" style="261" customWidth="1"/>
    <col min="6651" max="6651" width="81.28515625" style="261" customWidth="1"/>
    <col min="6652" max="6655" width="20.7109375" style="261" customWidth="1"/>
    <col min="6656" max="6656" width="21.28515625" style="261" customWidth="1"/>
    <col min="6657" max="6657" width="11.5703125" style="261" customWidth="1"/>
    <col min="6658" max="6658" width="12.7109375" style="261" customWidth="1"/>
    <col min="6659" max="6659" width="12.28515625" style="261" customWidth="1"/>
    <col min="6660" max="6660" width="13.42578125" style="261" customWidth="1"/>
    <col min="6661" max="6661" width="11.28515625" style="261" customWidth="1"/>
    <col min="6662" max="6662" width="12.42578125" style="261" customWidth="1"/>
    <col min="6663" max="6663" width="14.42578125" style="261" customWidth="1"/>
    <col min="6664" max="6664" width="15.140625" style="261" customWidth="1"/>
    <col min="6665" max="6665" width="11.28515625" style="261" customWidth="1"/>
    <col min="6666" max="6666" width="13.140625" style="261" customWidth="1"/>
    <col min="6667" max="6667" width="13" style="261" customWidth="1"/>
    <col min="6668" max="6668" width="14.140625" style="261" customWidth="1"/>
    <col min="6669" max="6669" width="26.5703125" style="261" customWidth="1"/>
    <col min="6670" max="6905" width="9.140625" style="261"/>
    <col min="6906" max="6906" width="6.140625" style="261" customWidth="1"/>
    <col min="6907" max="6907" width="81.28515625" style="261" customWidth="1"/>
    <col min="6908" max="6911" width="20.7109375" style="261" customWidth="1"/>
    <col min="6912" max="6912" width="21.28515625" style="261" customWidth="1"/>
    <col min="6913" max="6913" width="11.5703125" style="261" customWidth="1"/>
    <col min="6914" max="6914" width="12.7109375" style="261" customWidth="1"/>
    <col min="6915" max="6915" width="12.28515625" style="261" customWidth="1"/>
    <col min="6916" max="6916" width="13.42578125" style="261" customWidth="1"/>
    <col min="6917" max="6917" width="11.28515625" style="261" customWidth="1"/>
    <col min="6918" max="6918" width="12.42578125" style="261" customWidth="1"/>
    <col min="6919" max="6919" width="14.42578125" style="261" customWidth="1"/>
    <col min="6920" max="6920" width="15.140625" style="261" customWidth="1"/>
    <col min="6921" max="6921" width="11.28515625" style="261" customWidth="1"/>
    <col min="6922" max="6922" width="13.140625" style="261" customWidth="1"/>
    <col min="6923" max="6923" width="13" style="261" customWidth="1"/>
    <col min="6924" max="6924" width="14.140625" style="261" customWidth="1"/>
    <col min="6925" max="6925" width="26.5703125" style="261" customWidth="1"/>
    <col min="6926" max="7161" width="9.140625" style="261"/>
    <col min="7162" max="7162" width="6.140625" style="261" customWidth="1"/>
    <col min="7163" max="7163" width="81.28515625" style="261" customWidth="1"/>
    <col min="7164" max="7167" width="20.7109375" style="261" customWidth="1"/>
    <col min="7168" max="7168" width="21.28515625" style="261" customWidth="1"/>
    <col min="7169" max="7169" width="11.5703125" style="261" customWidth="1"/>
    <col min="7170" max="7170" width="12.7109375" style="261" customWidth="1"/>
    <col min="7171" max="7171" width="12.28515625" style="261" customWidth="1"/>
    <col min="7172" max="7172" width="13.42578125" style="261" customWidth="1"/>
    <col min="7173" max="7173" width="11.28515625" style="261" customWidth="1"/>
    <col min="7174" max="7174" width="12.42578125" style="261" customWidth="1"/>
    <col min="7175" max="7175" width="14.42578125" style="261" customWidth="1"/>
    <col min="7176" max="7176" width="15.140625" style="261" customWidth="1"/>
    <col min="7177" max="7177" width="11.28515625" style="261" customWidth="1"/>
    <col min="7178" max="7178" width="13.140625" style="261" customWidth="1"/>
    <col min="7179" max="7179" width="13" style="261" customWidth="1"/>
    <col min="7180" max="7180" width="14.140625" style="261" customWidth="1"/>
    <col min="7181" max="7181" width="26.5703125" style="261" customWidth="1"/>
    <col min="7182" max="7417" width="9.140625" style="261"/>
    <col min="7418" max="7418" width="6.140625" style="261" customWidth="1"/>
    <col min="7419" max="7419" width="81.28515625" style="261" customWidth="1"/>
    <col min="7420" max="7423" width="20.7109375" style="261" customWidth="1"/>
    <col min="7424" max="7424" width="21.28515625" style="261" customWidth="1"/>
    <col min="7425" max="7425" width="11.5703125" style="261" customWidth="1"/>
    <col min="7426" max="7426" width="12.7109375" style="261" customWidth="1"/>
    <col min="7427" max="7427" width="12.28515625" style="261" customWidth="1"/>
    <col min="7428" max="7428" width="13.42578125" style="261" customWidth="1"/>
    <col min="7429" max="7429" width="11.28515625" style="261" customWidth="1"/>
    <col min="7430" max="7430" width="12.42578125" style="261" customWidth="1"/>
    <col min="7431" max="7431" width="14.42578125" style="261" customWidth="1"/>
    <col min="7432" max="7432" width="15.140625" style="261" customWidth="1"/>
    <col min="7433" max="7433" width="11.28515625" style="261" customWidth="1"/>
    <col min="7434" max="7434" width="13.140625" style="261" customWidth="1"/>
    <col min="7435" max="7435" width="13" style="261" customWidth="1"/>
    <col min="7436" max="7436" width="14.140625" style="261" customWidth="1"/>
    <col min="7437" max="7437" width="26.5703125" style="261" customWidth="1"/>
    <col min="7438" max="7673" width="9.140625" style="261"/>
    <col min="7674" max="7674" width="6.140625" style="261" customWidth="1"/>
    <col min="7675" max="7675" width="81.28515625" style="261" customWidth="1"/>
    <col min="7676" max="7679" width="20.7109375" style="261" customWidth="1"/>
    <col min="7680" max="7680" width="21.28515625" style="261" customWidth="1"/>
    <col min="7681" max="7681" width="11.5703125" style="261" customWidth="1"/>
    <col min="7682" max="7682" width="12.7109375" style="261" customWidth="1"/>
    <col min="7683" max="7683" width="12.28515625" style="261" customWidth="1"/>
    <col min="7684" max="7684" width="13.42578125" style="261" customWidth="1"/>
    <col min="7685" max="7685" width="11.28515625" style="261" customWidth="1"/>
    <col min="7686" max="7686" width="12.42578125" style="261" customWidth="1"/>
    <col min="7687" max="7687" width="14.42578125" style="261" customWidth="1"/>
    <col min="7688" max="7688" width="15.140625" style="261" customWidth="1"/>
    <col min="7689" max="7689" width="11.28515625" style="261" customWidth="1"/>
    <col min="7690" max="7690" width="13.140625" style="261" customWidth="1"/>
    <col min="7691" max="7691" width="13" style="261" customWidth="1"/>
    <col min="7692" max="7692" width="14.140625" style="261" customWidth="1"/>
    <col min="7693" max="7693" width="26.5703125" style="261" customWidth="1"/>
    <col min="7694" max="7929" width="9.140625" style="261"/>
    <col min="7930" max="7930" width="6.140625" style="261" customWidth="1"/>
    <col min="7931" max="7931" width="81.28515625" style="261" customWidth="1"/>
    <col min="7932" max="7935" width="20.7109375" style="261" customWidth="1"/>
    <col min="7936" max="7936" width="21.28515625" style="261" customWidth="1"/>
    <col min="7937" max="7937" width="11.5703125" style="261" customWidth="1"/>
    <col min="7938" max="7938" width="12.7109375" style="261" customWidth="1"/>
    <col min="7939" max="7939" width="12.28515625" style="261" customWidth="1"/>
    <col min="7940" max="7940" width="13.42578125" style="261" customWidth="1"/>
    <col min="7941" max="7941" width="11.28515625" style="261" customWidth="1"/>
    <col min="7942" max="7942" width="12.42578125" style="261" customWidth="1"/>
    <col min="7943" max="7943" width="14.42578125" style="261" customWidth="1"/>
    <col min="7944" max="7944" width="15.140625" style="261" customWidth="1"/>
    <col min="7945" max="7945" width="11.28515625" style="261" customWidth="1"/>
    <col min="7946" max="7946" width="13.140625" style="261" customWidth="1"/>
    <col min="7947" max="7947" width="13" style="261" customWidth="1"/>
    <col min="7948" max="7948" width="14.140625" style="261" customWidth="1"/>
    <col min="7949" max="7949" width="26.5703125" style="261" customWidth="1"/>
    <col min="7950" max="8185" width="9.140625" style="261"/>
    <col min="8186" max="8186" width="6.140625" style="261" customWidth="1"/>
    <col min="8187" max="8187" width="81.28515625" style="261" customWidth="1"/>
    <col min="8188" max="8191" width="20.7109375" style="261" customWidth="1"/>
    <col min="8192" max="8192" width="21.28515625" style="261" customWidth="1"/>
    <col min="8193" max="8193" width="11.5703125" style="261" customWidth="1"/>
    <col min="8194" max="8194" width="12.7109375" style="261" customWidth="1"/>
    <col min="8195" max="8195" width="12.28515625" style="261" customWidth="1"/>
    <col min="8196" max="8196" width="13.42578125" style="261" customWidth="1"/>
    <col min="8197" max="8197" width="11.28515625" style="261" customWidth="1"/>
    <col min="8198" max="8198" width="12.42578125" style="261" customWidth="1"/>
    <col min="8199" max="8199" width="14.42578125" style="261" customWidth="1"/>
    <col min="8200" max="8200" width="15.140625" style="261" customWidth="1"/>
    <col min="8201" max="8201" width="11.28515625" style="261" customWidth="1"/>
    <col min="8202" max="8202" width="13.140625" style="261" customWidth="1"/>
    <col min="8203" max="8203" width="13" style="261" customWidth="1"/>
    <col min="8204" max="8204" width="14.140625" style="261" customWidth="1"/>
    <col min="8205" max="8205" width="26.5703125" style="261" customWidth="1"/>
    <col min="8206" max="8441" width="9.140625" style="261"/>
    <col min="8442" max="8442" width="6.140625" style="261" customWidth="1"/>
    <col min="8443" max="8443" width="81.28515625" style="261" customWidth="1"/>
    <col min="8444" max="8447" width="20.7109375" style="261" customWidth="1"/>
    <col min="8448" max="8448" width="21.28515625" style="261" customWidth="1"/>
    <col min="8449" max="8449" width="11.5703125" style="261" customWidth="1"/>
    <col min="8450" max="8450" width="12.7109375" style="261" customWidth="1"/>
    <col min="8451" max="8451" width="12.28515625" style="261" customWidth="1"/>
    <col min="8452" max="8452" width="13.42578125" style="261" customWidth="1"/>
    <col min="8453" max="8453" width="11.28515625" style="261" customWidth="1"/>
    <col min="8454" max="8454" width="12.42578125" style="261" customWidth="1"/>
    <col min="8455" max="8455" width="14.42578125" style="261" customWidth="1"/>
    <col min="8456" max="8456" width="15.140625" style="261" customWidth="1"/>
    <col min="8457" max="8457" width="11.28515625" style="261" customWidth="1"/>
    <col min="8458" max="8458" width="13.140625" style="261" customWidth="1"/>
    <col min="8459" max="8459" width="13" style="261" customWidth="1"/>
    <col min="8460" max="8460" width="14.140625" style="261" customWidth="1"/>
    <col min="8461" max="8461" width="26.5703125" style="261" customWidth="1"/>
    <col min="8462" max="8697" width="9.140625" style="261"/>
    <col min="8698" max="8698" width="6.140625" style="261" customWidth="1"/>
    <col min="8699" max="8699" width="81.28515625" style="261" customWidth="1"/>
    <col min="8700" max="8703" width="20.7109375" style="261" customWidth="1"/>
    <col min="8704" max="8704" width="21.28515625" style="261" customWidth="1"/>
    <col min="8705" max="8705" width="11.5703125" style="261" customWidth="1"/>
    <col min="8706" max="8706" width="12.7109375" style="261" customWidth="1"/>
    <col min="8707" max="8707" width="12.28515625" style="261" customWidth="1"/>
    <col min="8708" max="8708" width="13.42578125" style="261" customWidth="1"/>
    <col min="8709" max="8709" width="11.28515625" style="261" customWidth="1"/>
    <col min="8710" max="8710" width="12.42578125" style="261" customWidth="1"/>
    <col min="8711" max="8711" width="14.42578125" style="261" customWidth="1"/>
    <col min="8712" max="8712" width="15.140625" style="261" customWidth="1"/>
    <col min="8713" max="8713" width="11.28515625" style="261" customWidth="1"/>
    <col min="8714" max="8714" width="13.140625" style="261" customWidth="1"/>
    <col min="8715" max="8715" width="13" style="261" customWidth="1"/>
    <col min="8716" max="8716" width="14.140625" style="261" customWidth="1"/>
    <col min="8717" max="8717" width="26.5703125" style="261" customWidth="1"/>
    <col min="8718" max="8953" width="9.140625" style="261"/>
    <col min="8954" max="8954" width="6.140625" style="261" customWidth="1"/>
    <col min="8955" max="8955" width="81.28515625" style="261" customWidth="1"/>
    <col min="8956" max="8959" width="20.7109375" style="261" customWidth="1"/>
    <col min="8960" max="8960" width="21.28515625" style="261" customWidth="1"/>
    <col min="8961" max="8961" width="11.5703125" style="261" customWidth="1"/>
    <col min="8962" max="8962" width="12.7109375" style="261" customWidth="1"/>
    <col min="8963" max="8963" width="12.28515625" style="261" customWidth="1"/>
    <col min="8964" max="8964" width="13.42578125" style="261" customWidth="1"/>
    <col min="8965" max="8965" width="11.28515625" style="261" customWidth="1"/>
    <col min="8966" max="8966" width="12.42578125" style="261" customWidth="1"/>
    <col min="8967" max="8967" width="14.42578125" style="261" customWidth="1"/>
    <col min="8968" max="8968" width="15.140625" style="261" customWidth="1"/>
    <col min="8969" max="8969" width="11.28515625" style="261" customWidth="1"/>
    <col min="8970" max="8970" width="13.140625" style="261" customWidth="1"/>
    <col min="8971" max="8971" width="13" style="261" customWidth="1"/>
    <col min="8972" max="8972" width="14.140625" style="261" customWidth="1"/>
    <col min="8973" max="8973" width="26.5703125" style="261" customWidth="1"/>
    <col min="8974" max="9209" width="9.140625" style="261"/>
    <col min="9210" max="9210" width="6.140625" style="261" customWidth="1"/>
    <col min="9211" max="9211" width="81.28515625" style="261" customWidth="1"/>
    <col min="9212" max="9215" width="20.7109375" style="261" customWidth="1"/>
    <col min="9216" max="9216" width="21.28515625" style="261" customWidth="1"/>
    <col min="9217" max="9217" width="11.5703125" style="261" customWidth="1"/>
    <col min="9218" max="9218" width="12.7109375" style="261" customWidth="1"/>
    <col min="9219" max="9219" width="12.28515625" style="261" customWidth="1"/>
    <col min="9220" max="9220" width="13.42578125" style="261" customWidth="1"/>
    <col min="9221" max="9221" width="11.28515625" style="261" customWidth="1"/>
    <col min="9222" max="9222" width="12.42578125" style="261" customWidth="1"/>
    <col min="9223" max="9223" width="14.42578125" style="261" customWidth="1"/>
    <col min="9224" max="9224" width="15.140625" style="261" customWidth="1"/>
    <col min="9225" max="9225" width="11.28515625" style="261" customWidth="1"/>
    <col min="9226" max="9226" width="13.140625" style="261" customWidth="1"/>
    <col min="9227" max="9227" width="13" style="261" customWidth="1"/>
    <col min="9228" max="9228" width="14.140625" style="261" customWidth="1"/>
    <col min="9229" max="9229" width="26.5703125" style="261" customWidth="1"/>
    <col min="9230" max="9465" width="9.140625" style="261"/>
    <col min="9466" max="9466" width="6.140625" style="261" customWidth="1"/>
    <col min="9467" max="9467" width="81.28515625" style="261" customWidth="1"/>
    <col min="9468" max="9471" width="20.7109375" style="261" customWidth="1"/>
    <col min="9472" max="9472" width="21.28515625" style="261" customWidth="1"/>
    <col min="9473" max="9473" width="11.5703125" style="261" customWidth="1"/>
    <col min="9474" max="9474" width="12.7109375" style="261" customWidth="1"/>
    <col min="9475" max="9475" width="12.28515625" style="261" customWidth="1"/>
    <col min="9476" max="9476" width="13.42578125" style="261" customWidth="1"/>
    <col min="9477" max="9477" width="11.28515625" style="261" customWidth="1"/>
    <col min="9478" max="9478" width="12.42578125" style="261" customWidth="1"/>
    <col min="9479" max="9479" width="14.42578125" style="261" customWidth="1"/>
    <col min="9480" max="9480" width="15.140625" style="261" customWidth="1"/>
    <col min="9481" max="9481" width="11.28515625" style="261" customWidth="1"/>
    <col min="9482" max="9482" width="13.140625" style="261" customWidth="1"/>
    <col min="9483" max="9483" width="13" style="261" customWidth="1"/>
    <col min="9484" max="9484" width="14.140625" style="261" customWidth="1"/>
    <col min="9485" max="9485" width="26.5703125" style="261" customWidth="1"/>
    <col min="9486" max="9721" width="9.140625" style="261"/>
    <col min="9722" max="9722" width="6.140625" style="261" customWidth="1"/>
    <col min="9723" max="9723" width="81.28515625" style="261" customWidth="1"/>
    <col min="9724" max="9727" width="20.7109375" style="261" customWidth="1"/>
    <col min="9728" max="9728" width="21.28515625" style="261" customWidth="1"/>
    <col min="9729" max="9729" width="11.5703125" style="261" customWidth="1"/>
    <col min="9730" max="9730" width="12.7109375" style="261" customWidth="1"/>
    <col min="9731" max="9731" width="12.28515625" style="261" customWidth="1"/>
    <col min="9732" max="9732" width="13.42578125" style="261" customWidth="1"/>
    <col min="9733" max="9733" width="11.28515625" style="261" customWidth="1"/>
    <col min="9734" max="9734" width="12.42578125" style="261" customWidth="1"/>
    <col min="9735" max="9735" width="14.42578125" style="261" customWidth="1"/>
    <col min="9736" max="9736" width="15.140625" style="261" customWidth="1"/>
    <col min="9737" max="9737" width="11.28515625" style="261" customWidth="1"/>
    <col min="9738" max="9738" width="13.140625" style="261" customWidth="1"/>
    <col min="9739" max="9739" width="13" style="261" customWidth="1"/>
    <col min="9740" max="9740" width="14.140625" style="261" customWidth="1"/>
    <col min="9741" max="9741" width="26.5703125" style="261" customWidth="1"/>
    <col min="9742" max="9977" width="9.140625" style="261"/>
    <col min="9978" max="9978" width="6.140625" style="261" customWidth="1"/>
    <col min="9979" max="9979" width="81.28515625" style="261" customWidth="1"/>
    <col min="9980" max="9983" width="20.7109375" style="261" customWidth="1"/>
    <col min="9984" max="9984" width="21.28515625" style="261" customWidth="1"/>
    <col min="9985" max="9985" width="11.5703125" style="261" customWidth="1"/>
    <col min="9986" max="9986" width="12.7109375" style="261" customWidth="1"/>
    <col min="9987" max="9987" width="12.28515625" style="261" customWidth="1"/>
    <col min="9988" max="9988" width="13.42578125" style="261" customWidth="1"/>
    <col min="9989" max="9989" width="11.28515625" style="261" customWidth="1"/>
    <col min="9990" max="9990" width="12.42578125" style="261" customWidth="1"/>
    <col min="9991" max="9991" width="14.42578125" style="261" customWidth="1"/>
    <col min="9992" max="9992" width="15.140625" style="261" customWidth="1"/>
    <col min="9993" max="9993" width="11.28515625" style="261" customWidth="1"/>
    <col min="9994" max="9994" width="13.140625" style="261" customWidth="1"/>
    <col min="9995" max="9995" width="13" style="261" customWidth="1"/>
    <col min="9996" max="9996" width="14.140625" style="261" customWidth="1"/>
    <col min="9997" max="9997" width="26.5703125" style="261" customWidth="1"/>
    <col min="9998" max="10233" width="9.140625" style="261"/>
    <col min="10234" max="10234" width="6.140625" style="261" customWidth="1"/>
    <col min="10235" max="10235" width="81.28515625" style="261" customWidth="1"/>
    <col min="10236" max="10239" width="20.7109375" style="261" customWidth="1"/>
    <col min="10240" max="10240" width="21.28515625" style="261" customWidth="1"/>
    <col min="10241" max="10241" width="11.5703125" style="261" customWidth="1"/>
    <col min="10242" max="10242" width="12.7109375" style="261" customWidth="1"/>
    <col min="10243" max="10243" width="12.28515625" style="261" customWidth="1"/>
    <col min="10244" max="10244" width="13.42578125" style="261" customWidth="1"/>
    <col min="10245" max="10245" width="11.28515625" style="261" customWidth="1"/>
    <col min="10246" max="10246" width="12.42578125" style="261" customWidth="1"/>
    <col min="10247" max="10247" width="14.42578125" style="261" customWidth="1"/>
    <col min="10248" max="10248" width="15.140625" style="261" customWidth="1"/>
    <col min="10249" max="10249" width="11.28515625" style="261" customWidth="1"/>
    <col min="10250" max="10250" width="13.140625" style="261" customWidth="1"/>
    <col min="10251" max="10251" width="13" style="261" customWidth="1"/>
    <col min="10252" max="10252" width="14.140625" style="261" customWidth="1"/>
    <col min="10253" max="10253" width="26.5703125" style="261" customWidth="1"/>
    <col min="10254" max="10489" width="9.140625" style="261"/>
    <col min="10490" max="10490" width="6.140625" style="261" customWidth="1"/>
    <col min="10491" max="10491" width="81.28515625" style="261" customWidth="1"/>
    <col min="10492" max="10495" width="20.7109375" style="261" customWidth="1"/>
    <col min="10496" max="10496" width="21.28515625" style="261" customWidth="1"/>
    <col min="10497" max="10497" width="11.5703125" style="261" customWidth="1"/>
    <col min="10498" max="10498" width="12.7109375" style="261" customWidth="1"/>
    <col min="10499" max="10499" width="12.28515625" style="261" customWidth="1"/>
    <col min="10500" max="10500" width="13.42578125" style="261" customWidth="1"/>
    <col min="10501" max="10501" width="11.28515625" style="261" customWidth="1"/>
    <col min="10502" max="10502" width="12.42578125" style="261" customWidth="1"/>
    <col min="10503" max="10503" width="14.42578125" style="261" customWidth="1"/>
    <col min="10504" max="10504" width="15.140625" style="261" customWidth="1"/>
    <col min="10505" max="10505" width="11.28515625" style="261" customWidth="1"/>
    <col min="10506" max="10506" width="13.140625" style="261" customWidth="1"/>
    <col min="10507" max="10507" width="13" style="261" customWidth="1"/>
    <col min="10508" max="10508" width="14.140625" style="261" customWidth="1"/>
    <col min="10509" max="10509" width="26.5703125" style="261" customWidth="1"/>
    <col min="10510" max="10745" width="9.140625" style="261"/>
    <col min="10746" max="10746" width="6.140625" style="261" customWidth="1"/>
    <col min="10747" max="10747" width="81.28515625" style="261" customWidth="1"/>
    <col min="10748" max="10751" width="20.7109375" style="261" customWidth="1"/>
    <col min="10752" max="10752" width="21.28515625" style="261" customWidth="1"/>
    <col min="10753" max="10753" width="11.5703125" style="261" customWidth="1"/>
    <col min="10754" max="10754" width="12.7109375" style="261" customWidth="1"/>
    <col min="10755" max="10755" width="12.28515625" style="261" customWidth="1"/>
    <col min="10756" max="10756" width="13.42578125" style="261" customWidth="1"/>
    <col min="10757" max="10757" width="11.28515625" style="261" customWidth="1"/>
    <col min="10758" max="10758" width="12.42578125" style="261" customWidth="1"/>
    <col min="10759" max="10759" width="14.42578125" style="261" customWidth="1"/>
    <col min="10760" max="10760" width="15.140625" style="261" customWidth="1"/>
    <col min="10761" max="10761" width="11.28515625" style="261" customWidth="1"/>
    <col min="10762" max="10762" width="13.140625" style="261" customWidth="1"/>
    <col min="10763" max="10763" width="13" style="261" customWidth="1"/>
    <col min="10764" max="10764" width="14.140625" style="261" customWidth="1"/>
    <col min="10765" max="10765" width="26.5703125" style="261" customWidth="1"/>
    <col min="10766" max="11001" width="9.140625" style="261"/>
    <col min="11002" max="11002" width="6.140625" style="261" customWidth="1"/>
    <col min="11003" max="11003" width="81.28515625" style="261" customWidth="1"/>
    <col min="11004" max="11007" width="20.7109375" style="261" customWidth="1"/>
    <col min="11008" max="11008" width="21.28515625" style="261" customWidth="1"/>
    <col min="11009" max="11009" width="11.5703125" style="261" customWidth="1"/>
    <col min="11010" max="11010" width="12.7109375" style="261" customWidth="1"/>
    <col min="11011" max="11011" width="12.28515625" style="261" customWidth="1"/>
    <col min="11012" max="11012" width="13.42578125" style="261" customWidth="1"/>
    <col min="11013" max="11013" width="11.28515625" style="261" customWidth="1"/>
    <col min="11014" max="11014" width="12.42578125" style="261" customWidth="1"/>
    <col min="11015" max="11015" width="14.42578125" style="261" customWidth="1"/>
    <col min="11016" max="11016" width="15.140625" style="261" customWidth="1"/>
    <col min="11017" max="11017" width="11.28515625" style="261" customWidth="1"/>
    <col min="11018" max="11018" width="13.140625" style="261" customWidth="1"/>
    <col min="11019" max="11019" width="13" style="261" customWidth="1"/>
    <col min="11020" max="11020" width="14.140625" style="261" customWidth="1"/>
    <col min="11021" max="11021" width="26.5703125" style="261" customWidth="1"/>
    <col min="11022" max="11257" width="9.140625" style="261"/>
    <col min="11258" max="11258" width="6.140625" style="261" customWidth="1"/>
    <col min="11259" max="11259" width="81.28515625" style="261" customWidth="1"/>
    <col min="11260" max="11263" width="20.7109375" style="261" customWidth="1"/>
    <col min="11264" max="11264" width="21.28515625" style="261" customWidth="1"/>
    <col min="11265" max="11265" width="11.5703125" style="261" customWidth="1"/>
    <col min="11266" max="11266" width="12.7109375" style="261" customWidth="1"/>
    <col min="11267" max="11267" width="12.28515625" style="261" customWidth="1"/>
    <col min="11268" max="11268" width="13.42578125" style="261" customWidth="1"/>
    <col min="11269" max="11269" width="11.28515625" style="261" customWidth="1"/>
    <col min="11270" max="11270" width="12.42578125" style="261" customWidth="1"/>
    <col min="11271" max="11271" width="14.42578125" style="261" customWidth="1"/>
    <col min="11272" max="11272" width="15.140625" style="261" customWidth="1"/>
    <col min="11273" max="11273" width="11.28515625" style="261" customWidth="1"/>
    <col min="11274" max="11274" width="13.140625" style="261" customWidth="1"/>
    <col min="11275" max="11275" width="13" style="261" customWidth="1"/>
    <col min="11276" max="11276" width="14.140625" style="261" customWidth="1"/>
    <col min="11277" max="11277" width="26.5703125" style="261" customWidth="1"/>
    <col min="11278" max="11513" width="9.140625" style="261"/>
    <col min="11514" max="11514" width="6.140625" style="261" customWidth="1"/>
    <col min="11515" max="11515" width="81.28515625" style="261" customWidth="1"/>
    <col min="11516" max="11519" width="20.7109375" style="261" customWidth="1"/>
    <col min="11520" max="11520" width="21.28515625" style="261" customWidth="1"/>
    <col min="11521" max="11521" width="11.5703125" style="261" customWidth="1"/>
    <col min="11522" max="11522" width="12.7109375" style="261" customWidth="1"/>
    <col min="11523" max="11523" width="12.28515625" style="261" customWidth="1"/>
    <col min="11524" max="11524" width="13.42578125" style="261" customWidth="1"/>
    <col min="11525" max="11525" width="11.28515625" style="261" customWidth="1"/>
    <col min="11526" max="11526" width="12.42578125" style="261" customWidth="1"/>
    <col min="11527" max="11527" width="14.42578125" style="261" customWidth="1"/>
    <col min="11528" max="11528" width="15.140625" style="261" customWidth="1"/>
    <col min="11529" max="11529" width="11.28515625" style="261" customWidth="1"/>
    <col min="11530" max="11530" width="13.140625" style="261" customWidth="1"/>
    <col min="11531" max="11531" width="13" style="261" customWidth="1"/>
    <col min="11532" max="11532" width="14.140625" style="261" customWidth="1"/>
    <col min="11533" max="11533" width="26.5703125" style="261" customWidth="1"/>
    <col min="11534" max="11769" width="9.140625" style="261"/>
    <col min="11770" max="11770" width="6.140625" style="261" customWidth="1"/>
    <col min="11771" max="11771" width="81.28515625" style="261" customWidth="1"/>
    <col min="11772" max="11775" width="20.7109375" style="261" customWidth="1"/>
    <col min="11776" max="11776" width="21.28515625" style="261" customWidth="1"/>
    <col min="11777" max="11777" width="11.5703125" style="261" customWidth="1"/>
    <col min="11778" max="11778" width="12.7109375" style="261" customWidth="1"/>
    <col min="11779" max="11779" width="12.28515625" style="261" customWidth="1"/>
    <col min="11780" max="11780" width="13.42578125" style="261" customWidth="1"/>
    <col min="11781" max="11781" width="11.28515625" style="261" customWidth="1"/>
    <col min="11782" max="11782" width="12.42578125" style="261" customWidth="1"/>
    <col min="11783" max="11783" width="14.42578125" style="261" customWidth="1"/>
    <col min="11784" max="11784" width="15.140625" style="261" customWidth="1"/>
    <col min="11785" max="11785" width="11.28515625" style="261" customWidth="1"/>
    <col min="11786" max="11786" width="13.140625" style="261" customWidth="1"/>
    <col min="11787" max="11787" width="13" style="261" customWidth="1"/>
    <col min="11788" max="11788" width="14.140625" style="261" customWidth="1"/>
    <col min="11789" max="11789" width="26.5703125" style="261" customWidth="1"/>
    <col min="11790" max="12025" width="9.140625" style="261"/>
    <col min="12026" max="12026" width="6.140625" style="261" customWidth="1"/>
    <col min="12027" max="12027" width="81.28515625" style="261" customWidth="1"/>
    <col min="12028" max="12031" width="20.7109375" style="261" customWidth="1"/>
    <col min="12032" max="12032" width="21.28515625" style="261" customWidth="1"/>
    <col min="12033" max="12033" width="11.5703125" style="261" customWidth="1"/>
    <col min="12034" max="12034" width="12.7109375" style="261" customWidth="1"/>
    <col min="12035" max="12035" width="12.28515625" style="261" customWidth="1"/>
    <col min="12036" max="12036" width="13.42578125" style="261" customWidth="1"/>
    <col min="12037" max="12037" width="11.28515625" style="261" customWidth="1"/>
    <col min="12038" max="12038" width="12.42578125" style="261" customWidth="1"/>
    <col min="12039" max="12039" width="14.42578125" style="261" customWidth="1"/>
    <col min="12040" max="12040" width="15.140625" style="261" customWidth="1"/>
    <col min="12041" max="12041" width="11.28515625" style="261" customWidth="1"/>
    <col min="12042" max="12042" width="13.140625" style="261" customWidth="1"/>
    <col min="12043" max="12043" width="13" style="261" customWidth="1"/>
    <col min="12044" max="12044" width="14.140625" style="261" customWidth="1"/>
    <col min="12045" max="12045" width="26.5703125" style="261" customWidth="1"/>
    <col min="12046" max="12281" width="9.140625" style="261"/>
    <col min="12282" max="12282" width="6.140625" style="261" customWidth="1"/>
    <col min="12283" max="12283" width="81.28515625" style="261" customWidth="1"/>
    <col min="12284" max="12287" width="20.7109375" style="261" customWidth="1"/>
    <col min="12288" max="12288" width="21.28515625" style="261" customWidth="1"/>
    <col min="12289" max="12289" width="11.5703125" style="261" customWidth="1"/>
    <col min="12290" max="12290" width="12.7109375" style="261" customWidth="1"/>
    <col min="12291" max="12291" width="12.28515625" style="261" customWidth="1"/>
    <col min="12292" max="12292" width="13.42578125" style="261" customWidth="1"/>
    <col min="12293" max="12293" width="11.28515625" style="261" customWidth="1"/>
    <col min="12294" max="12294" width="12.42578125" style="261" customWidth="1"/>
    <col min="12295" max="12295" width="14.42578125" style="261" customWidth="1"/>
    <col min="12296" max="12296" width="15.140625" style="261" customWidth="1"/>
    <col min="12297" max="12297" width="11.28515625" style="261" customWidth="1"/>
    <col min="12298" max="12298" width="13.140625" style="261" customWidth="1"/>
    <col min="12299" max="12299" width="13" style="261" customWidth="1"/>
    <col min="12300" max="12300" width="14.140625" style="261" customWidth="1"/>
    <col min="12301" max="12301" width="26.5703125" style="261" customWidth="1"/>
    <col min="12302" max="12537" width="9.140625" style="261"/>
    <col min="12538" max="12538" width="6.140625" style="261" customWidth="1"/>
    <col min="12539" max="12539" width="81.28515625" style="261" customWidth="1"/>
    <col min="12540" max="12543" width="20.7109375" style="261" customWidth="1"/>
    <col min="12544" max="12544" width="21.28515625" style="261" customWidth="1"/>
    <col min="12545" max="12545" width="11.5703125" style="261" customWidth="1"/>
    <col min="12546" max="12546" width="12.7109375" style="261" customWidth="1"/>
    <col min="12547" max="12547" width="12.28515625" style="261" customWidth="1"/>
    <col min="12548" max="12548" width="13.42578125" style="261" customWidth="1"/>
    <col min="12549" max="12549" width="11.28515625" style="261" customWidth="1"/>
    <col min="12550" max="12550" width="12.42578125" style="261" customWidth="1"/>
    <col min="12551" max="12551" width="14.42578125" style="261" customWidth="1"/>
    <col min="12552" max="12552" width="15.140625" style="261" customWidth="1"/>
    <col min="12553" max="12553" width="11.28515625" style="261" customWidth="1"/>
    <col min="12554" max="12554" width="13.140625" style="261" customWidth="1"/>
    <col min="12555" max="12555" width="13" style="261" customWidth="1"/>
    <col min="12556" max="12556" width="14.140625" style="261" customWidth="1"/>
    <col min="12557" max="12557" width="26.5703125" style="261" customWidth="1"/>
    <col min="12558" max="12793" width="9.140625" style="261"/>
    <col min="12794" max="12794" width="6.140625" style="261" customWidth="1"/>
    <col min="12795" max="12795" width="81.28515625" style="261" customWidth="1"/>
    <col min="12796" max="12799" width="20.7109375" style="261" customWidth="1"/>
    <col min="12800" max="12800" width="21.28515625" style="261" customWidth="1"/>
    <col min="12801" max="12801" width="11.5703125" style="261" customWidth="1"/>
    <col min="12802" max="12802" width="12.7109375" style="261" customWidth="1"/>
    <col min="12803" max="12803" width="12.28515625" style="261" customWidth="1"/>
    <col min="12804" max="12804" width="13.42578125" style="261" customWidth="1"/>
    <col min="12805" max="12805" width="11.28515625" style="261" customWidth="1"/>
    <col min="12806" max="12806" width="12.42578125" style="261" customWidth="1"/>
    <col min="12807" max="12807" width="14.42578125" style="261" customWidth="1"/>
    <col min="12808" max="12808" width="15.140625" style="261" customWidth="1"/>
    <col min="12809" max="12809" width="11.28515625" style="261" customWidth="1"/>
    <col min="12810" max="12810" width="13.140625" style="261" customWidth="1"/>
    <col min="12811" max="12811" width="13" style="261" customWidth="1"/>
    <col min="12812" max="12812" width="14.140625" style="261" customWidth="1"/>
    <col min="12813" max="12813" width="26.5703125" style="261" customWidth="1"/>
    <col min="12814" max="13049" width="9.140625" style="261"/>
    <col min="13050" max="13050" width="6.140625" style="261" customWidth="1"/>
    <col min="13051" max="13051" width="81.28515625" style="261" customWidth="1"/>
    <col min="13052" max="13055" width="20.7109375" style="261" customWidth="1"/>
    <col min="13056" max="13056" width="21.28515625" style="261" customWidth="1"/>
    <col min="13057" max="13057" width="11.5703125" style="261" customWidth="1"/>
    <col min="13058" max="13058" width="12.7109375" style="261" customWidth="1"/>
    <col min="13059" max="13059" width="12.28515625" style="261" customWidth="1"/>
    <col min="13060" max="13060" width="13.42578125" style="261" customWidth="1"/>
    <col min="13061" max="13061" width="11.28515625" style="261" customWidth="1"/>
    <col min="13062" max="13062" width="12.42578125" style="261" customWidth="1"/>
    <col min="13063" max="13063" width="14.42578125" style="261" customWidth="1"/>
    <col min="13064" max="13064" width="15.140625" style="261" customWidth="1"/>
    <col min="13065" max="13065" width="11.28515625" style="261" customWidth="1"/>
    <col min="13066" max="13066" width="13.140625" style="261" customWidth="1"/>
    <col min="13067" max="13067" width="13" style="261" customWidth="1"/>
    <col min="13068" max="13068" width="14.140625" style="261" customWidth="1"/>
    <col min="13069" max="13069" width="26.5703125" style="261" customWidth="1"/>
    <col min="13070" max="13305" width="9.140625" style="261"/>
    <col min="13306" max="13306" width="6.140625" style="261" customWidth="1"/>
    <col min="13307" max="13307" width="81.28515625" style="261" customWidth="1"/>
    <col min="13308" max="13311" width="20.7109375" style="261" customWidth="1"/>
    <col min="13312" max="13312" width="21.28515625" style="261" customWidth="1"/>
    <col min="13313" max="13313" width="11.5703125" style="261" customWidth="1"/>
    <col min="13314" max="13314" width="12.7109375" style="261" customWidth="1"/>
    <col min="13315" max="13315" width="12.28515625" style="261" customWidth="1"/>
    <col min="13316" max="13316" width="13.42578125" style="261" customWidth="1"/>
    <col min="13317" max="13317" width="11.28515625" style="261" customWidth="1"/>
    <col min="13318" max="13318" width="12.42578125" style="261" customWidth="1"/>
    <col min="13319" max="13319" width="14.42578125" style="261" customWidth="1"/>
    <col min="13320" max="13320" width="15.140625" style="261" customWidth="1"/>
    <col min="13321" max="13321" width="11.28515625" style="261" customWidth="1"/>
    <col min="13322" max="13322" width="13.140625" style="261" customWidth="1"/>
    <col min="13323" max="13323" width="13" style="261" customWidth="1"/>
    <col min="13324" max="13324" width="14.140625" style="261" customWidth="1"/>
    <col min="13325" max="13325" width="26.5703125" style="261" customWidth="1"/>
    <col min="13326" max="13561" width="9.140625" style="261"/>
    <col min="13562" max="13562" width="6.140625" style="261" customWidth="1"/>
    <col min="13563" max="13563" width="81.28515625" style="261" customWidth="1"/>
    <col min="13564" max="13567" width="20.7109375" style="261" customWidth="1"/>
    <col min="13568" max="13568" width="21.28515625" style="261" customWidth="1"/>
    <col min="13569" max="13569" width="11.5703125" style="261" customWidth="1"/>
    <col min="13570" max="13570" width="12.7109375" style="261" customWidth="1"/>
    <col min="13571" max="13571" width="12.28515625" style="261" customWidth="1"/>
    <col min="13572" max="13572" width="13.42578125" style="261" customWidth="1"/>
    <col min="13573" max="13573" width="11.28515625" style="261" customWidth="1"/>
    <col min="13574" max="13574" width="12.42578125" style="261" customWidth="1"/>
    <col min="13575" max="13575" width="14.42578125" style="261" customWidth="1"/>
    <col min="13576" max="13576" width="15.140625" style="261" customWidth="1"/>
    <col min="13577" max="13577" width="11.28515625" style="261" customWidth="1"/>
    <col min="13578" max="13578" width="13.140625" style="261" customWidth="1"/>
    <col min="13579" max="13579" width="13" style="261" customWidth="1"/>
    <col min="13580" max="13580" width="14.140625" style="261" customWidth="1"/>
    <col min="13581" max="13581" width="26.5703125" style="261" customWidth="1"/>
    <col min="13582" max="13817" width="9.140625" style="261"/>
    <col min="13818" max="13818" width="6.140625" style="261" customWidth="1"/>
    <col min="13819" max="13819" width="81.28515625" style="261" customWidth="1"/>
    <col min="13820" max="13823" width="20.7109375" style="261" customWidth="1"/>
    <col min="13824" max="13824" width="21.28515625" style="261" customWidth="1"/>
    <col min="13825" max="13825" width="11.5703125" style="261" customWidth="1"/>
    <col min="13826" max="13826" width="12.7109375" style="261" customWidth="1"/>
    <col min="13827" max="13827" width="12.28515625" style="261" customWidth="1"/>
    <col min="13828" max="13828" width="13.42578125" style="261" customWidth="1"/>
    <col min="13829" max="13829" width="11.28515625" style="261" customWidth="1"/>
    <col min="13830" max="13830" width="12.42578125" style="261" customWidth="1"/>
    <col min="13831" max="13831" width="14.42578125" style="261" customWidth="1"/>
    <col min="13832" max="13832" width="15.140625" style="261" customWidth="1"/>
    <col min="13833" max="13833" width="11.28515625" style="261" customWidth="1"/>
    <col min="13834" max="13834" width="13.140625" style="261" customWidth="1"/>
    <col min="13835" max="13835" width="13" style="261" customWidth="1"/>
    <col min="13836" max="13836" width="14.140625" style="261" customWidth="1"/>
    <col min="13837" max="13837" width="26.5703125" style="261" customWidth="1"/>
    <col min="13838" max="14073" width="9.140625" style="261"/>
    <col min="14074" max="14074" width="6.140625" style="261" customWidth="1"/>
    <col min="14075" max="14075" width="81.28515625" style="261" customWidth="1"/>
    <col min="14076" max="14079" width="20.7109375" style="261" customWidth="1"/>
    <col min="14080" max="14080" width="21.28515625" style="261" customWidth="1"/>
    <col min="14081" max="14081" width="11.5703125" style="261" customWidth="1"/>
    <col min="14082" max="14082" width="12.7109375" style="261" customWidth="1"/>
    <col min="14083" max="14083" width="12.28515625" style="261" customWidth="1"/>
    <col min="14084" max="14084" width="13.42578125" style="261" customWidth="1"/>
    <col min="14085" max="14085" width="11.28515625" style="261" customWidth="1"/>
    <col min="14086" max="14086" width="12.42578125" style="261" customWidth="1"/>
    <col min="14087" max="14087" width="14.42578125" style="261" customWidth="1"/>
    <col min="14088" max="14088" width="15.140625" style="261" customWidth="1"/>
    <col min="14089" max="14089" width="11.28515625" style="261" customWidth="1"/>
    <col min="14090" max="14090" width="13.140625" style="261" customWidth="1"/>
    <col min="14091" max="14091" width="13" style="261" customWidth="1"/>
    <col min="14092" max="14092" width="14.140625" style="261" customWidth="1"/>
    <col min="14093" max="14093" width="26.5703125" style="261" customWidth="1"/>
    <col min="14094" max="14329" width="9.140625" style="261"/>
    <col min="14330" max="14330" width="6.140625" style="261" customWidth="1"/>
    <col min="14331" max="14331" width="81.28515625" style="261" customWidth="1"/>
    <col min="14332" max="14335" width="20.7109375" style="261" customWidth="1"/>
    <col min="14336" max="14336" width="21.28515625" style="261" customWidth="1"/>
    <col min="14337" max="14337" width="11.5703125" style="261" customWidth="1"/>
    <col min="14338" max="14338" width="12.7109375" style="261" customWidth="1"/>
    <col min="14339" max="14339" width="12.28515625" style="261" customWidth="1"/>
    <col min="14340" max="14340" width="13.42578125" style="261" customWidth="1"/>
    <col min="14341" max="14341" width="11.28515625" style="261" customWidth="1"/>
    <col min="14342" max="14342" width="12.42578125" style="261" customWidth="1"/>
    <col min="14343" max="14343" width="14.42578125" style="261" customWidth="1"/>
    <col min="14344" max="14344" width="15.140625" style="261" customWidth="1"/>
    <col min="14345" max="14345" width="11.28515625" style="261" customWidth="1"/>
    <col min="14346" max="14346" width="13.140625" style="261" customWidth="1"/>
    <col min="14347" max="14347" width="13" style="261" customWidth="1"/>
    <col min="14348" max="14348" width="14.140625" style="261" customWidth="1"/>
    <col min="14349" max="14349" width="26.5703125" style="261" customWidth="1"/>
    <col min="14350" max="14585" width="9.140625" style="261"/>
    <col min="14586" max="14586" width="6.140625" style="261" customWidth="1"/>
    <col min="14587" max="14587" width="81.28515625" style="261" customWidth="1"/>
    <col min="14588" max="14591" width="20.7109375" style="261" customWidth="1"/>
    <col min="14592" max="14592" width="21.28515625" style="261" customWidth="1"/>
    <col min="14593" max="14593" width="11.5703125" style="261" customWidth="1"/>
    <col min="14594" max="14594" width="12.7109375" style="261" customWidth="1"/>
    <col min="14595" max="14595" width="12.28515625" style="261" customWidth="1"/>
    <col min="14596" max="14596" width="13.42578125" style="261" customWidth="1"/>
    <col min="14597" max="14597" width="11.28515625" style="261" customWidth="1"/>
    <col min="14598" max="14598" width="12.42578125" style="261" customWidth="1"/>
    <col min="14599" max="14599" width="14.42578125" style="261" customWidth="1"/>
    <col min="14600" max="14600" width="15.140625" style="261" customWidth="1"/>
    <col min="14601" max="14601" width="11.28515625" style="261" customWidth="1"/>
    <col min="14602" max="14602" width="13.140625" style="261" customWidth="1"/>
    <col min="14603" max="14603" width="13" style="261" customWidth="1"/>
    <col min="14604" max="14604" width="14.140625" style="261" customWidth="1"/>
    <col min="14605" max="14605" width="26.5703125" style="261" customWidth="1"/>
    <col min="14606" max="14841" width="9.140625" style="261"/>
    <col min="14842" max="14842" width="6.140625" style="261" customWidth="1"/>
    <col min="14843" max="14843" width="81.28515625" style="261" customWidth="1"/>
    <col min="14844" max="14847" width="20.7109375" style="261" customWidth="1"/>
    <col min="14848" max="14848" width="21.28515625" style="261" customWidth="1"/>
    <col min="14849" max="14849" width="11.5703125" style="261" customWidth="1"/>
    <col min="14850" max="14850" width="12.7109375" style="261" customWidth="1"/>
    <col min="14851" max="14851" width="12.28515625" style="261" customWidth="1"/>
    <col min="14852" max="14852" width="13.42578125" style="261" customWidth="1"/>
    <col min="14853" max="14853" width="11.28515625" style="261" customWidth="1"/>
    <col min="14854" max="14854" width="12.42578125" style="261" customWidth="1"/>
    <col min="14855" max="14855" width="14.42578125" style="261" customWidth="1"/>
    <col min="14856" max="14856" width="15.140625" style="261" customWidth="1"/>
    <col min="14857" max="14857" width="11.28515625" style="261" customWidth="1"/>
    <col min="14858" max="14858" width="13.140625" style="261" customWidth="1"/>
    <col min="14859" max="14859" width="13" style="261" customWidth="1"/>
    <col min="14860" max="14860" width="14.140625" style="261" customWidth="1"/>
    <col min="14861" max="14861" width="26.5703125" style="261" customWidth="1"/>
    <col min="14862" max="15097" width="9.140625" style="261"/>
    <col min="15098" max="15098" width="6.140625" style="261" customWidth="1"/>
    <col min="15099" max="15099" width="81.28515625" style="261" customWidth="1"/>
    <col min="15100" max="15103" width="20.7109375" style="261" customWidth="1"/>
    <col min="15104" max="15104" width="21.28515625" style="261" customWidth="1"/>
    <col min="15105" max="15105" width="11.5703125" style="261" customWidth="1"/>
    <col min="15106" max="15106" width="12.7109375" style="261" customWidth="1"/>
    <col min="15107" max="15107" width="12.28515625" style="261" customWidth="1"/>
    <col min="15108" max="15108" width="13.42578125" style="261" customWidth="1"/>
    <col min="15109" max="15109" width="11.28515625" style="261" customWidth="1"/>
    <col min="15110" max="15110" width="12.42578125" style="261" customWidth="1"/>
    <col min="15111" max="15111" width="14.42578125" style="261" customWidth="1"/>
    <col min="15112" max="15112" width="15.140625" style="261" customWidth="1"/>
    <col min="15113" max="15113" width="11.28515625" style="261" customWidth="1"/>
    <col min="15114" max="15114" width="13.140625" style="261" customWidth="1"/>
    <col min="15115" max="15115" width="13" style="261" customWidth="1"/>
    <col min="15116" max="15116" width="14.140625" style="261" customWidth="1"/>
    <col min="15117" max="15117" width="26.5703125" style="261" customWidth="1"/>
    <col min="15118" max="15353" width="9.140625" style="261"/>
    <col min="15354" max="15354" width="6.140625" style="261" customWidth="1"/>
    <col min="15355" max="15355" width="81.28515625" style="261" customWidth="1"/>
    <col min="15356" max="15359" width="20.7109375" style="261" customWidth="1"/>
    <col min="15360" max="15360" width="21.28515625" style="261" customWidth="1"/>
    <col min="15361" max="15361" width="11.5703125" style="261" customWidth="1"/>
    <col min="15362" max="15362" width="12.7109375" style="261" customWidth="1"/>
    <col min="15363" max="15363" width="12.28515625" style="261" customWidth="1"/>
    <col min="15364" max="15364" width="13.42578125" style="261" customWidth="1"/>
    <col min="15365" max="15365" width="11.28515625" style="261" customWidth="1"/>
    <col min="15366" max="15366" width="12.42578125" style="261" customWidth="1"/>
    <col min="15367" max="15367" width="14.42578125" style="261" customWidth="1"/>
    <col min="15368" max="15368" width="15.140625" style="261" customWidth="1"/>
    <col min="15369" max="15369" width="11.28515625" style="261" customWidth="1"/>
    <col min="15370" max="15370" width="13.140625" style="261" customWidth="1"/>
    <col min="15371" max="15371" width="13" style="261" customWidth="1"/>
    <col min="15372" max="15372" width="14.140625" style="261" customWidth="1"/>
    <col min="15373" max="15373" width="26.5703125" style="261" customWidth="1"/>
    <col min="15374" max="15609" width="9.140625" style="261"/>
    <col min="15610" max="15610" width="6.140625" style="261" customWidth="1"/>
    <col min="15611" max="15611" width="81.28515625" style="261" customWidth="1"/>
    <col min="15612" max="15615" width="20.7109375" style="261" customWidth="1"/>
    <col min="15616" max="15616" width="21.28515625" style="261" customWidth="1"/>
    <col min="15617" max="15617" width="11.5703125" style="261" customWidth="1"/>
    <col min="15618" max="15618" width="12.7109375" style="261" customWidth="1"/>
    <col min="15619" max="15619" width="12.28515625" style="261" customWidth="1"/>
    <col min="15620" max="15620" width="13.42578125" style="261" customWidth="1"/>
    <col min="15621" max="15621" width="11.28515625" style="261" customWidth="1"/>
    <col min="15622" max="15622" width="12.42578125" style="261" customWidth="1"/>
    <col min="15623" max="15623" width="14.42578125" style="261" customWidth="1"/>
    <col min="15624" max="15624" width="15.140625" style="261" customWidth="1"/>
    <col min="15625" max="15625" width="11.28515625" style="261" customWidth="1"/>
    <col min="15626" max="15626" width="13.140625" style="261" customWidth="1"/>
    <col min="15627" max="15627" width="13" style="261" customWidth="1"/>
    <col min="15628" max="15628" width="14.140625" style="261" customWidth="1"/>
    <col min="15629" max="15629" width="26.5703125" style="261" customWidth="1"/>
    <col min="15630" max="15865" width="9.140625" style="261"/>
    <col min="15866" max="15866" width="6.140625" style="261" customWidth="1"/>
    <col min="15867" max="15867" width="81.28515625" style="261" customWidth="1"/>
    <col min="15868" max="15871" width="20.7109375" style="261" customWidth="1"/>
    <col min="15872" max="15872" width="21.28515625" style="261" customWidth="1"/>
    <col min="15873" max="15873" width="11.5703125" style="261" customWidth="1"/>
    <col min="15874" max="15874" width="12.7109375" style="261" customWidth="1"/>
    <col min="15875" max="15875" width="12.28515625" style="261" customWidth="1"/>
    <col min="15876" max="15876" width="13.42578125" style="261" customWidth="1"/>
    <col min="15877" max="15877" width="11.28515625" style="261" customWidth="1"/>
    <col min="15878" max="15878" width="12.42578125" style="261" customWidth="1"/>
    <col min="15879" max="15879" width="14.42578125" style="261" customWidth="1"/>
    <col min="15880" max="15880" width="15.140625" style="261" customWidth="1"/>
    <col min="15881" max="15881" width="11.28515625" style="261" customWidth="1"/>
    <col min="15882" max="15882" width="13.140625" style="261" customWidth="1"/>
    <col min="15883" max="15883" width="13" style="261" customWidth="1"/>
    <col min="15884" max="15884" width="14.140625" style="261" customWidth="1"/>
    <col min="15885" max="15885" width="26.5703125" style="261" customWidth="1"/>
    <col min="15886" max="16121" width="9.140625" style="261"/>
    <col min="16122" max="16122" width="6.140625" style="261" customWidth="1"/>
    <col min="16123" max="16123" width="81.28515625" style="261" customWidth="1"/>
    <col min="16124" max="16127" width="20.7109375" style="261" customWidth="1"/>
    <col min="16128" max="16128" width="21.28515625" style="261" customWidth="1"/>
    <col min="16129" max="16129" width="11.5703125" style="261" customWidth="1"/>
    <col min="16130" max="16130" width="12.7109375" style="261" customWidth="1"/>
    <col min="16131" max="16131" width="12.28515625" style="261" customWidth="1"/>
    <col min="16132" max="16132" width="13.42578125" style="261" customWidth="1"/>
    <col min="16133" max="16133" width="11.28515625" style="261" customWidth="1"/>
    <col min="16134" max="16134" width="12.42578125" style="261" customWidth="1"/>
    <col min="16135" max="16135" width="14.42578125" style="261" customWidth="1"/>
    <col min="16136" max="16136" width="15.140625" style="261" customWidth="1"/>
    <col min="16137" max="16137" width="11.28515625" style="261" customWidth="1"/>
    <col min="16138" max="16138" width="13.140625" style="261" customWidth="1"/>
    <col min="16139" max="16139" width="13" style="261" customWidth="1"/>
    <col min="16140" max="16140" width="14.140625" style="261" customWidth="1"/>
    <col min="16141" max="16141" width="26.5703125" style="261" customWidth="1"/>
    <col min="16142" max="16384" width="9.140625" style="261"/>
  </cols>
  <sheetData>
    <row r="1" spans="1:16">
      <c r="D1" s="292"/>
      <c r="H1" s="406" t="s">
        <v>17</v>
      </c>
    </row>
    <row r="2" spans="1:16" s="254" customFormat="1">
      <c r="B2" s="261" t="s">
        <v>499</v>
      </c>
      <c r="C2" s="411"/>
      <c r="D2" s="407"/>
      <c r="E2" s="408"/>
      <c r="F2" s="408"/>
      <c r="G2" s="408"/>
      <c r="H2" s="408"/>
    </row>
    <row r="3" spans="1:16" s="254" customFormat="1">
      <c r="B3" s="261" t="s">
        <v>500</v>
      </c>
      <c r="C3" s="411"/>
      <c r="D3" s="407"/>
      <c r="E3" s="408"/>
      <c r="F3" s="408"/>
      <c r="G3" s="408"/>
      <c r="H3" s="408"/>
    </row>
    <row r="4" spans="1:16">
      <c r="D4" s="292"/>
    </row>
    <row r="5" spans="1:16" ht="18.75">
      <c r="A5" s="257"/>
      <c r="B5" s="486" t="s">
        <v>70</v>
      </c>
      <c r="C5" s="486"/>
      <c r="D5" s="486"/>
      <c r="E5" s="486"/>
      <c r="F5" s="486"/>
      <c r="G5" s="486"/>
      <c r="H5" s="486"/>
    </row>
    <row r="6" spans="1:16">
      <c r="A6" s="257"/>
      <c r="D6" s="292"/>
      <c r="H6" s="282" t="s">
        <v>7</v>
      </c>
    </row>
    <row r="7" spans="1:16" ht="25.5" customHeight="1">
      <c r="A7" s="481"/>
      <c r="B7" s="482" t="s">
        <v>14</v>
      </c>
      <c r="C7" s="483" t="s">
        <v>38</v>
      </c>
      <c r="D7" s="484" t="s">
        <v>496</v>
      </c>
      <c r="E7" s="484" t="s">
        <v>497</v>
      </c>
      <c r="F7" s="487" t="s">
        <v>607</v>
      </c>
      <c r="G7" s="488"/>
      <c r="H7" s="490" t="s">
        <v>608</v>
      </c>
      <c r="I7" s="481"/>
      <c r="J7" s="480"/>
      <c r="K7" s="480"/>
      <c r="L7" s="480"/>
      <c r="M7" s="280"/>
      <c r="N7" s="280"/>
      <c r="O7" s="280"/>
      <c r="P7" s="280"/>
    </row>
    <row r="8" spans="1:16" ht="36.75" customHeight="1">
      <c r="A8" s="481"/>
      <c r="B8" s="482"/>
      <c r="C8" s="483"/>
      <c r="D8" s="485"/>
      <c r="E8" s="485"/>
      <c r="F8" s="409" t="s">
        <v>4</v>
      </c>
      <c r="G8" s="409" t="s">
        <v>81</v>
      </c>
      <c r="H8" s="491"/>
      <c r="I8" s="481"/>
      <c r="J8" s="480"/>
      <c r="K8" s="480"/>
      <c r="L8" s="480"/>
      <c r="M8" s="280"/>
      <c r="N8" s="280"/>
      <c r="O8" s="280"/>
      <c r="P8" s="280"/>
    </row>
    <row r="9" spans="1:16" s="295" customFormat="1" ht="37.5">
      <c r="A9" s="294"/>
      <c r="B9" s="190" t="s">
        <v>93</v>
      </c>
      <c r="C9" s="412" t="s">
        <v>252</v>
      </c>
      <c r="D9" s="293">
        <v>92930509</v>
      </c>
      <c r="E9" s="293">
        <v>99465106</v>
      </c>
      <c r="F9" s="293">
        <v>25083429</v>
      </c>
      <c r="G9" s="405">
        <v>23986851</v>
      </c>
      <c r="H9" s="308">
        <v>0.95628277138663931</v>
      </c>
      <c r="I9" s="294"/>
      <c r="J9" s="294"/>
      <c r="K9" s="294"/>
      <c r="L9" s="294"/>
      <c r="M9" s="294"/>
      <c r="N9" s="294"/>
      <c r="O9" s="294"/>
      <c r="P9" s="294"/>
    </row>
    <row r="10" spans="1:16" s="295" customFormat="1" ht="45.75" customHeight="1">
      <c r="A10" s="294"/>
      <c r="B10" s="190" t="s">
        <v>94</v>
      </c>
      <c r="C10" s="412" t="s">
        <v>472</v>
      </c>
      <c r="D10" s="293">
        <v>130964065</v>
      </c>
      <c r="E10" s="293">
        <v>139228101</v>
      </c>
      <c r="F10" s="293">
        <v>35110988</v>
      </c>
      <c r="G10" s="405">
        <v>31621753</v>
      </c>
      <c r="H10" s="308">
        <v>0.90062270534796685</v>
      </c>
      <c r="I10" s="294"/>
      <c r="J10" s="294"/>
      <c r="K10" s="294"/>
      <c r="L10" s="294"/>
      <c r="M10" s="294"/>
      <c r="N10" s="294"/>
      <c r="O10" s="294"/>
      <c r="P10" s="294"/>
    </row>
    <row r="11" spans="1:16" s="295" customFormat="1" ht="48.75" customHeight="1">
      <c r="A11" s="294"/>
      <c r="B11" s="190" t="s">
        <v>95</v>
      </c>
      <c r="C11" s="412" t="s">
        <v>473</v>
      </c>
      <c r="D11" s="293">
        <v>154413256</v>
      </c>
      <c r="E11" s="293">
        <v>164149671</v>
      </c>
      <c r="F11" s="293">
        <v>41395789</v>
      </c>
      <c r="G11" s="405">
        <v>37282046.787</v>
      </c>
      <c r="H11" s="308">
        <v>0.900624138049404</v>
      </c>
      <c r="I11" s="294"/>
      <c r="J11" s="294"/>
      <c r="K11" s="294"/>
      <c r="L11" s="294"/>
      <c r="M11" s="294"/>
      <c r="N11" s="294"/>
      <c r="O11" s="294"/>
      <c r="P11" s="294"/>
    </row>
    <row r="12" spans="1:16" s="295" customFormat="1" ht="36" customHeight="1">
      <c r="A12" s="294"/>
      <c r="B12" s="115" t="s">
        <v>96</v>
      </c>
      <c r="C12" s="413" t="s">
        <v>479</v>
      </c>
      <c r="D12" s="296">
        <v>146</v>
      </c>
      <c r="E12" s="296">
        <v>141</v>
      </c>
      <c r="F12" s="296">
        <v>141</v>
      </c>
      <c r="G12" s="405">
        <v>141</v>
      </c>
      <c r="H12" s="309">
        <v>1</v>
      </c>
      <c r="I12" s="294"/>
      <c r="J12" s="294"/>
      <c r="K12" s="294"/>
      <c r="L12" s="294"/>
      <c r="M12" s="294"/>
      <c r="N12" s="294"/>
      <c r="O12" s="294"/>
      <c r="P12" s="294"/>
    </row>
    <row r="13" spans="1:16" s="295" customFormat="1" ht="30.75" customHeight="1">
      <c r="A13" s="294"/>
      <c r="B13" s="115" t="s">
        <v>477</v>
      </c>
      <c r="C13" s="414" t="s">
        <v>474</v>
      </c>
      <c r="D13" s="296">
        <v>146</v>
      </c>
      <c r="E13" s="296">
        <v>141</v>
      </c>
      <c r="F13" s="296">
        <v>141</v>
      </c>
      <c r="G13" s="405">
        <v>138</v>
      </c>
      <c r="H13" s="309">
        <v>0.97872340425531912</v>
      </c>
      <c r="I13" s="294"/>
      <c r="J13" s="294"/>
      <c r="K13" s="294"/>
      <c r="L13" s="294"/>
      <c r="M13" s="294"/>
      <c r="N13" s="294"/>
      <c r="O13" s="294"/>
      <c r="P13" s="294"/>
    </row>
    <row r="14" spans="1:16" s="295" customFormat="1" ht="21" customHeight="1">
      <c r="A14" s="294"/>
      <c r="B14" s="115" t="s">
        <v>476</v>
      </c>
      <c r="C14" s="414" t="s">
        <v>475</v>
      </c>
      <c r="D14" s="296">
        <v>0</v>
      </c>
      <c r="E14" s="296">
        <v>0</v>
      </c>
      <c r="F14" s="296">
        <v>0</v>
      </c>
      <c r="G14" s="405">
        <v>3</v>
      </c>
      <c r="H14" s="309" t="s">
        <v>636</v>
      </c>
      <c r="I14" s="294"/>
      <c r="J14" s="294"/>
      <c r="K14" s="294"/>
      <c r="L14" s="294"/>
      <c r="M14" s="294"/>
      <c r="N14" s="294"/>
      <c r="O14" s="294"/>
      <c r="P14" s="294"/>
    </row>
    <row r="15" spans="1:16" s="295" customFormat="1" ht="21.75" customHeight="1">
      <c r="A15" s="294"/>
      <c r="B15" s="190" t="s">
        <v>417</v>
      </c>
      <c r="C15" s="415" t="s">
        <v>39</v>
      </c>
      <c r="D15" s="293">
        <v>0</v>
      </c>
      <c r="E15" s="293">
        <v>700000</v>
      </c>
      <c r="F15" s="293">
        <v>300000</v>
      </c>
      <c r="G15" s="405">
        <v>138888.90000000002</v>
      </c>
      <c r="H15" s="308">
        <v>0.46296300000000007</v>
      </c>
      <c r="I15" s="294"/>
      <c r="J15" s="294"/>
      <c r="K15" s="294"/>
      <c r="L15" s="294"/>
      <c r="M15" s="294"/>
      <c r="N15" s="294"/>
      <c r="O15" s="294"/>
      <c r="P15" s="294"/>
    </row>
    <row r="16" spans="1:16" s="295" customFormat="1" ht="21.75" customHeight="1">
      <c r="A16" s="294"/>
      <c r="B16" s="115" t="s">
        <v>418</v>
      </c>
      <c r="C16" s="416" t="s">
        <v>210</v>
      </c>
      <c r="D16" s="297">
        <v>0</v>
      </c>
      <c r="E16" s="297">
        <v>7</v>
      </c>
      <c r="F16" s="296">
        <v>3</v>
      </c>
      <c r="G16" s="405">
        <v>1</v>
      </c>
      <c r="H16" s="309">
        <v>0.33333333333333331</v>
      </c>
      <c r="I16" s="294"/>
      <c r="J16" s="294"/>
      <c r="K16" s="294"/>
      <c r="L16" s="294"/>
      <c r="M16" s="294"/>
      <c r="N16" s="294"/>
      <c r="O16" s="294"/>
      <c r="P16" s="294"/>
    </row>
    <row r="17" spans="1:16" s="295" customFormat="1" ht="25.5" customHeight="1">
      <c r="A17" s="294"/>
      <c r="B17" s="190" t="s">
        <v>419</v>
      </c>
      <c r="C17" s="415" t="s">
        <v>40</v>
      </c>
      <c r="D17" s="298">
        <v>0</v>
      </c>
      <c r="E17" s="298">
        <v>0</v>
      </c>
      <c r="F17" s="293">
        <v>0</v>
      </c>
      <c r="G17" s="405">
        <v>0</v>
      </c>
      <c r="H17" s="308" t="s">
        <v>636</v>
      </c>
      <c r="I17" s="294"/>
      <c r="J17" s="294"/>
      <c r="K17" s="294"/>
      <c r="L17" s="294"/>
      <c r="M17" s="294"/>
      <c r="N17" s="294"/>
      <c r="O17" s="294"/>
      <c r="P17" s="294"/>
    </row>
    <row r="18" spans="1:16" s="295" customFormat="1" ht="20.25" customHeight="1">
      <c r="A18" s="294"/>
      <c r="B18" s="115" t="s">
        <v>420</v>
      </c>
      <c r="C18" s="416" t="s">
        <v>211</v>
      </c>
      <c r="D18" s="297">
        <v>0</v>
      </c>
      <c r="E18" s="297">
        <v>0</v>
      </c>
      <c r="F18" s="296">
        <v>0</v>
      </c>
      <c r="G18" s="405">
        <v>0</v>
      </c>
      <c r="H18" s="309" t="s">
        <v>636</v>
      </c>
      <c r="I18" s="294"/>
      <c r="J18" s="294"/>
      <c r="K18" s="294"/>
      <c r="L18" s="294"/>
      <c r="M18" s="294"/>
      <c r="N18" s="294"/>
      <c r="O18" s="294"/>
      <c r="P18" s="294"/>
    </row>
    <row r="19" spans="1:16" s="295" customFormat="1" ht="37.5" customHeight="1">
      <c r="A19" s="294"/>
      <c r="B19" s="190" t="s">
        <v>421</v>
      </c>
      <c r="C19" s="417" t="s">
        <v>41</v>
      </c>
      <c r="D19" s="298">
        <v>1885775</v>
      </c>
      <c r="E19" s="298">
        <v>1800000</v>
      </c>
      <c r="F19" s="293">
        <v>650000</v>
      </c>
      <c r="G19" s="405">
        <v>340443.57999999996</v>
      </c>
      <c r="H19" s="308">
        <v>0.5237593538461538</v>
      </c>
      <c r="I19" s="294"/>
      <c r="J19" s="294"/>
      <c r="K19" s="294"/>
      <c r="L19" s="294"/>
      <c r="M19" s="294"/>
      <c r="N19" s="294"/>
      <c r="O19" s="294"/>
      <c r="P19" s="294"/>
    </row>
    <row r="20" spans="1:16" s="295" customFormat="1" ht="37.5">
      <c r="A20" s="294"/>
      <c r="B20" s="115" t="s">
        <v>422</v>
      </c>
      <c r="C20" s="418" t="s">
        <v>212</v>
      </c>
      <c r="D20" s="299">
        <v>3</v>
      </c>
      <c r="E20" s="299">
        <v>36</v>
      </c>
      <c r="F20" s="296">
        <v>13</v>
      </c>
      <c r="G20" s="405">
        <v>5</v>
      </c>
      <c r="H20" s="309">
        <v>0.38461538461538464</v>
      </c>
      <c r="I20" s="294"/>
      <c r="J20" s="294"/>
      <c r="K20" s="294"/>
      <c r="L20" s="294"/>
      <c r="M20" s="294"/>
      <c r="N20" s="294"/>
      <c r="O20" s="294"/>
      <c r="P20" s="294"/>
    </row>
    <row r="21" spans="1:16" s="295" customFormat="1" ht="24.75" customHeight="1">
      <c r="A21" s="294"/>
      <c r="B21" s="190" t="s">
        <v>423</v>
      </c>
      <c r="C21" s="417" t="s">
        <v>42</v>
      </c>
      <c r="D21" s="293">
        <v>0</v>
      </c>
      <c r="E21" s="293">
        <v>0</v>
      </c>
      <c r="F21" s="293">
        <v>0</v>
      </c>
      <c r="G21" s="405">
        <v>0</v>
      </c>
      <c r="H21" s="308" t="s">
        <v>636</v>
      </c>
      <c r="I21" s="294"/>
      <c r="J21" s="294"/>
      <c r="K21" s="294"/>
      <c r="L21" s="294"/>
      <c r="M21" s="294"/>
      <c r="N21" s="294"/>
      <c r="O21" s="294"/>
      <c r="P21" s="294"/>
    </row>
    <row r="22" spans="1:16" s="295" customFormat="1" ht="24.75" customHeight="1">
      <c r="A22" s="294"/>
      <c r="B22" s="115" t="s">
        <v>424</v>
      </c>
      <c r="C22" s="416" t="s">
        <v>213</v>
      </c>
      <c r="D22" s="299">
        <v>0</v>
      </c>
      <c r="E22" s="299">
        <v>0</v>
      </c>
      <c r="F22" s="296">
        <v>0</v>
      </c>
      <c r="G22" s="405">
        <v>0</v>
      </c>
      <c r="H22" s="309" t="s">
        <v>636</v>
      </c>
      <c r="I22" s="294"/>
      <c r="J22" s="294"/>
      <c r="K22" s="294"/>
      <c r="L22" s="294"/>
      <c r="M22" s="294"/>
      <c r="N22" s="294"/>
      <c r="O22" s="294"/>
      <c r="P22" s="294"/>
    </row>
    <row r="23" spans="1:16" s="295" customFormat="1" ht="20.25" customHeight="1">
      <c r="A23" s="294"/>
      <c r="B23" s="190" t="s">
        <v>425</v>
      </c>
      <c r="C23" s="417" t="s">
        <v>254</v>
      </c>
      <c r="D23" s="293">
        <v>0</v>
      </c>
      <c r="E23" s="293">
        <v>0</v>
      </c>
      <c r="F23" s="293">
        <v>0</v>
      </c>
      <c r="G23" s="405">
        <v>0</v>
      </c>
      <c r="H23" s="308" t="s">
        <v>636</v>
      </c>
      <c r="I23" s="294"/>
      <c r="J23" s="294"/>
      <c r="K23" s="294"/>
      <c r="L23" s="294"/>
      <c r="M23" s="294"/>
      <c r="N23" s="294"/>
      <c r="O23" s="294"/>
      <c r="P23" s="294"/>
    </row>
    <row r="24" spans="1:16" s="295" customFormat="1" ht="21.75" customHeight="1">
      <c r="A24" s="294"/>
      <c r="B24" s="115" t="s">
        <v>125</v>
      </c>
      <c r="C24" s="419" t="s">
        <v>253</v>
      </c>
      <c r="D24" s="299">
        <v>0</v>
      </c>
      <c r="E24" s="299">
        <v>0</v>
      </c>
      <c r="F24" s="296">
        <v>0</v>
      </c>
      <c r="G24" s="405">
        <v>0</v>
      </c>
      <c r="H24" s="309" t="s">
        <v>636</v>
      </c>
      <c r="I24" s="294"/>
      <c r="J24" s="294"/>
      <c r="K24" s="294"/>
      <c r="L24" s="294"/>
      <c r="M24" s="294"/>
      <c r="N24" s="294"/>
      <c r="O24" s="294"/>
      <c r="P24" s="294"/>
    </row>
    <row r="25" spans="1:16" s="295" customFormat="1" ht="20.25" customHeight="1">
      <c r="A25" s="294"/>
      <c r="B25" s="190" t="s">
        <v>426</v>
      </c>
      <c r="C25" s="417" t="s">
        <v>214</v>
      </c>
      <c r="D25" s="293">
        <v>0</v>
      </c>
      <c r="E25" s="293">
        <v>0</v>
      </c>
      <c r="F25" s="293">
        <v>0</v>
      </c>
      <c r="G25" s="405">
        <v>0</v>
      </c>
      <c r="H25" s="308" t="s">
        <v>636</v>
      </c>
      <c r="I25" s="294"/>
      <c r="J25" s="294"/>
      <c r="K25" s="294"/>
      <c r="L25" s="294"/>
      <c r="M25" s="294"/>
      <c r="N25" s="294"/>
      <c r="O25" s="294"/>
      <c r="P25" s="294"/>
    </row>
    <row r="26" spans="1:16" s="295" customFormat="1" ht="20.25" customHeight="1">
      <c r="A26" s="294"/>
      <c r="B26" s="115" t="s">
        <v>427</v>
      </c>
      <c r="C26" s="419" t="s">
        <v>215</v>
      </c>
      <c r="D26" s="299">
        <v>0</v>
      </c>
      <c r="E26" s="299">
        <v>0</v>
      </c>
      <c r="F26" s="296">
        <v>0</v>
      </c>
      <c r="G26" s="405">
        <v>0</v>
      </c>
      <c r="H26" s="309" t="s">
        <v>636</v>
      </c>
      <c r="I26" s="294"/>
      <c r="J26" s="294"/>
      <c r="K26" s="294"/>
      <c r="L26" s="294"/>
      <c r="M26" s="294"/>
      <c r="N26" s="294"/>
      <c r="O26" s="294"/>
      <c r="P26" s="294"/>
    </row>
    <row r="27" spans="1:16" s="295" customFormat="1" ht="20.25" customHeight="1">
      <c r="A27" s="294"/>
      <c r="B27" s="190" t="s">
        <v>428</v>
      </c>
      <c r="C27" s="417" t="s">
        <v>591</v>
      </c>
      <c r="D27" s="293">
        <v>5149467</v>
      </c>
      <c r="E27" s="293">
        <v>4442273</v>
      </c>
      <c r="F27" s="293">
        <v>1110568</v>
      </c>
      <c r="G27" s="405">
        <v>1062769.8</v>
      </c>
      <c r="H27" s="308">
        <v>0.95696058233264425</v>
      </c>
      <c r="I27" s="294"/>
      <c r="J27" s="294"/>
      <c r="K27" s="294"/>
      <c r="L27" s="294"/>
      <c r="M27" s="294"/>
      <c r="N27" s="294"/>
      <c r="O27" s="294"/>
      <c r="P27" s="294"/>
    </row>
    <row r="28" spans="1:16" s="295" customFormat="1" ht="20.100000000000001" customHeight="1">
      <c r="A28" s="294"/>
      <c r="B28" s="115" t="s">
        <v>429</v>
      </c>
      <c r="C28" s="419" t="s">
        <v>216</v>
      </c>
      <c r="D28" s="299">
        <v>6</v>
      </c>
      <c r="E28" s="299">
        <v>6</v>
      </c>
      <c r="F28" s="296">
        <v>5</v>
      </c>
      <c r="G28" s="405">
        <v>5</v>
      </c>
      <c r="H28" s="309">
        <v>1</v>
      </c>
      <c r="I28" s="294"/>
      <c r="J28" s="294"/>
      <c r="K28" s="294"/>
      <c r="L28" s="294"/>
      <c r="M28" s="294"/>
      <c r="N28" s="294"/>
      <c r="O28" s="294"/>
      <c r="P28" s="294"/>
    </row>
    <row r="29" spans="1:16" s="295" customFormat="1" ht="20.100000000000001" customHeight="1">
      <c r="A29" s="294"/>
      <c r="B29" s="115" t="s">
        <v>430</v>
      </c>
      <c r="C29" s="419" t="s">
        <v>43</v>
      </c>
      <c r="D29" s="299">
        <v>5578992</v>
      </c>
      <c r="E29" s="299">
        <v>6300000</v>
      </c>
      <c r="F29" s="296">
        <v>1575000</v>
      </c>
      <c r="G29" s="405">
        <v>1540743.6</v>
      </c>
      <c r="H29" s="309">
        <v>0.97824990476190488</v>
      </c>
      <c r="I29" s="294"/>
      <c r="J29" s="294"/>
      <c r="K29" s="294"/>
      <c r="L29" s="294"/>
      <c r="M29" s="294"/>
      <c r="N29" s="294"/>
      <c r="O29" s="294"/>
      <c r="P29" s="294"/>
    </row>
    <row r="30" spans="1:16" s="295" customFormat="1" ht="20.100000000000001" customHeight="1">
      <c r="A30" s="294"/>
      <c r="B30" s="115" t="s">
        <v>431</v>
      </c>
      <c r="C30" s="419" t="s">
        <v>217</v>
      </c>
      <c r="D30" s="299">
        <v>1829869</v>
      </c>
      <c r="E30" s="299">
        <v>1395000</v>
      </c>
      <c r="F30" s="296">
        <v>376000</v>
      </c>
      <c r="G30" s="405">
        <v>140712</v>
      </c>
      <c r="H30" s="309">
        <v>0.37423404255319148</v>
      </c>
      <c r="I30" s="294"/>
      <c r="J30" s="294"/>
      <c r="K30" s="294"/>
      <c r="L30" s="294"/>
      <c r="M30" s="294"/>
      <c r="N30" s="294"/>
      <c r="O30" s="294"/>
      <c r="P30" s="294"/>
    </row>
    <row r="31" spans="1:16" s="301" customFormat="1" ht="20.100000000000001" customHeight="1">
      <c r="A31" s="300"/>
      <c r="B31" s="115" t="s">
        <v>432</v>
      </c>
      <c r="C31" s="420" t="s">
        <v>495</v>
      </c>
      <c r="D31" s="299">
        <v>248084</v>
      </c>
      <c r="E31" s="299">
        <v>0</v>
      </c>
      <c r="F31" s="296">
        <v>0</v>
      </c>
      <c r="G31" s="405">
        <v>0</v>
      </c>
      <c r="H31" s="309" t="s">
        <v>636</v>
      </c>
      <c r="I31" s="300"/>
      <c r="J31" s="300"/>
      <c r="K31" s="300"/>
      <c r="L31" s="300"/>
      <c r="M31" s="300"/>
      <c r="N31" s="300"/>
      <c r="O31" s="300"/>
      <c r="P31" s="300"/>
    </row>
    <row r="32" spans="1:16" s="295" customFormat="1" ht="20.100000000000001" customHeight="1">
      <c r="A32" s="294"/>
      <c r="B32" s="190" t="s">
        <v>433</v>
      </c>
      <c r="C32" s="417" t="s">
        <v>44</v>
      </c>
      <c r="D32" s="293">
        <v>1910441</v>
      </c>
      <c r="E32" s="293">
        <v>1421340</v>
      </c>
      <c r="F32" s="293">
        <v>1421340</v>
      </c>
      <c r="G32" s="405">
        <v>599830.52</v>
      </c>
      <c r="H32" s="308">
        <v>0.42201761717815583</v>
      </c>
      <c r="I32" s="294"/>
      <c r="J32" s="294"/>
      <c r="K32" s="294"/>
      <c r="L32" s="294"/>
      <c r="M32" s="294"/>
      <c r="N32" s="294"/>
      <c r="O32" s="294"/>
      <c r="P32" s="294"/>
    </row>
    <row r="33" spans="1:16" s="295" customFormat="1" ht="20.100000000000001" customHeight="1">
      <c r="A33" s="294"/>
      <c r="B33" s="115" t="s">
        <v>434</v>
      </c>
      <c r="C33" s="419" t="s">
        <v>82</v>
      </c>
      <c r="D33" s="299">
        <v>7</v>
      </c>
      <c r="E33" s="299">
        <v>5</v>
      </c>
      <c r="F33" s="296">
        <v>5</v>
      </c>
      <c r="G33" s="405">
        <v>1</v>
      </c>
      <c r="H33" s="309">
        <v>0.2</v>
      </c>
      <c r="I33" s="294"/>
      <c r="J33" s="294"/>
      <c r="K33" s="294"/>
      <c r="L33" s="294"/>
      <c r="M33" s="294"/>
      <c r="N33" s="294"/>
      <c r="O33" s="294"/>
      <c r="P33" s="294"/>
    </row>
    <row r="34" spans="1:16" s="295" customFormat="1" ht="20.100000000000001" customHeight="1">
      <c r="A34" s="294"/>
      <c r="B34" s="190" t="s">
        <v>133</v>
      </c>
      <c r="C34" s="417" t="s">
        <v>45</v>
      </c>
      <c r="D34" s="293">
        <v>1283551.3600000001</v>
      </c>
      <c r="E34" s="293">
        <v>154327</v>
      </c>
      <c r="F34" s="293">
        <v>0</v>
      </c>
      <c r="G34" s="405">
        <v>0</v>
      </c>
      <c r="H34" s="308" t="s">
        <v>636</v>
      </c>
      <c r="I34" s="294"/>
      <c r="J34" s="294"/>
      <c r="K34" s="294"/>
      <c r="L34" s="294"/>
      <c r="M34" s="294"/>
      <c r="N34" s="294"/>
      <c r="O34" s="294"/>
      <c r="P34" s="294"/>
    </row>
    <row r="35" spans="1:16" s="295" customFormat="1" ht="20.100000000000001" customHeight="1">
      <c r="A35" s="294"/>
      <c r="B35" s="115" t="s">
        <v>435</v>
      </c>
      <c r="C35" s="419" t="s">
        <v>82</v>
      </c>
      <c r="D35" s="299">
        <v>12</v>
      </c>
      <c r="E35" s="299">
        <v>2</v>
      </c>
      <c r="F35" s="296">
        <v>0</v>
      </c>
      <c r="G35" s="405">
        <v>0</v>
      </c>
      <c r="H35" s="309" t="s">
        <v>636</v>
      </c>
      <c r="I35" s="294"/>
      <c r="J35" s="294"/>
      <c r="K35" s="294"/>
      <c r="L35" s="294"/>
      <c r="M35" s="294"/>
      <c r="N35" s="294"/>
      <c r="O35" s="294"/>
      <c r="P35" s="294"/>
    </row>
    <row r="36" spans="1:16" s="295" customFormat="1" ht="20.100000000000001" customHeight="1">
      <c r="A36" s="294"/>
      <c r="B36" s="115" t="s">
        <v>436</v>
      </c>
      <c r="C36" s="419" t="s">
        <v>46</v>
      </c>
      <c r="D36" s="299">
        <v>0</v>
      </c>
      <c r="E36" s="299">
        <v>0</v>
      </c>
      <c r="F36" s="296">
        <v>0</v>
      </c>
      <c r="G36" s="405">
        <v>0</v>
      </c>
      <c r="H36" s="309" t="s">
        <v>636</v>
      </c>
      <c r="I36" s="294"/>
      <c r="J36" s="294"/>
      <c r="K36" s="294"/>
      <c r="L36" s="294"/>
      <c r="M36" s="294"/>
      <c r="N36" s="294"/>
      <c r="O36" s="294"/>
      <c r="P36" s="294"/>
    </row>
    <row r="37" spans="1:16" s="295" customFormat="1" ht="20.100000000000001" customHeight="1">
      <c r="A37" s="294"/>
      <c r="B37" s="115" t="s">
        <v>437</v>
      </c>
      <c r="C37" s="419" t="s">
        <v>47</v>
      </c>
      <c r="D37" s="299">
        <v>1617491.98</v>
      </c>
      <c r="E37" s="299">
        <v>1700000</v>
      </c>
      <c r="F37" s="296">
        <v>914000</v>
      </c>
      <c r="G37" s="405">
        <v>884550</v>
      </c>
      <c r="H37" s="309">
        <v>0.9677789934354486</v>
      </c>
      <c r="I37" s="294"/>
      <c r="J37" s="294"/>
      <c r="K37" s="294"/>
      <c r="L37" s="294"/>
      <c r="M37" s="294"/>
      <c r="N37" s="294"/>
      <c r="O37" s="294"/>
      <c r="P37" s="294"/>
    </row>
    <row r="38" spans="1:16" s="295" customFormat="1" ht="20.100000000000001" customHeight="1">
      <c r="A38" s="294"/>
      <c r="B38" s="115" t="s">
        <v>438</v>
      </c>
      <c r="C38" s="419" t="s">
        <v>592</v>
      </c>
      <c r="D38" s="299">
        <v>1975834</v>
      </c>
      <c r="E38" s="299">
        <v>800000</v>
      </c>
      <c r="F38" s="296">
        <v>200000</v>
      </c>
      <c r="G38" s="405">
        <v>52814</v>
      </c>
      <c r="H38" s="309">
        <v>0.26407000000000003</v>
      </c>
      <c r="I38" s="294"/>
      <c r="J38" s="294"/>
      <c r="K38" s="294"/>
      <c r="L38" s="294"/>
      <c r="M38" s="294"/>
      <c r="N38" s="294"/>
      <c r="O38" s="294"/>
      <c r="P38" s="294"/>
    </row>
    <row r="39" spans="1:16" s="295" customFormat="1" ht="39.75" customHeight="1">
      <c r="A39" s="294"/>
      <c r="B39" s="115" t="s">
        <v>137</v>
      </c>
      <c r="C39" s="419" t="s">
        <v>48</v>
      </c>
      <c r="D39" s="299">
        <v>0</v>
      </c>
      <c r="E39" s="299">
        <v>0</v>
      </c>
      <c r="F39" s="296">
        <v>0</v>
      </c>
      <c r="G39" s="405">
        <v>0</v>
      </c>
      <c r="H39" s="309" t="s">
        <v>636</v>
      </c>
      <c r="I39" s="294"/>
      <c r="J39" s="294"/>
      <c r="K39" s="294"/>
      <c r="L39" s="294"/>
      <c r="M39" s="294"/>
      <c r="N39" s="294"/>
      <c r="O39" s="294"/>
      <c r="P39" s="294"/>
    </row>
    <row r="40" spans="1:16" s="295" customFormat="1" ht="18.75">
      <c r="A40" s="294"/>
      <c r="B40" s="302"/>
      <c r="C40" s="421"/>
      <c r="D40" s="303"/>
      <c r="E40" s="398"/>
      <c r="F40" s="302"/>
      <c r="G40" s="302"/>
      <c r="H40" s="302"/>
      <c r="I40" s="294"/>
      <c r="J40" s="294"/>
      <c r="K40" s="294"/>
      <c r="L40" s="294"/>
      <c r="M40" s="294"/>
      <c r="N40" s="294"/>
      <c r="O40" s="294"/>
      <c r="P40" s="294"/>
    </row>
    <row r="41" spans="1:16" s="295" customFormat="1" ht="37.5">
      <c r="A41" s="294"/>
      <c r="B41" s="302"/>
      <c r="C41" s="421" t="s">
        <v>480</v>
      </c>
      <c r="D41" s="303"/>
      <c r="E41" s="398"/>
      <c r="F41" s="302"/>
      <c r="G41" s="302"/>
      <c r="H41" s="302"/>
      <c r="I41" s="294"/>
      <c r="J41" s="294"/>
      <c r="K41" s="294"/>
      <c r="L41" s="294"/>
      <c r="M41" s="294"/>
      <c r="N41" s="294"/>
      <c r="O41" s="294"/>
      <c r="P41" s="294"/>
    </row>
    <row r="42" spans="1:16" s="295" customFormat="1" ht="27" customHeight="1">
      <c r="A42" s="294"/>
      <c r="B42" s="302"/>
      <c r="C42" s="489" t="s">
        <v>481</v>
      </c>
      <c r="D42" s="489"/>
      <c r="E42" s="489"/>
      <c r="F42" s="489"/>
      <c r="G42" s="302"/>
      <c r="H42" s="302"/>
      <c r="I42" s="294"/>
      <c r="J42" s="294"/>
      <c r="K42" s="294"/>
      <c r="L42" s="294"/>
      <c r="M42" s="294"/>
      <c r="N42" s="294"/>
      <c r="O42" s="294"/>
      <c r="P42" s="294"/>
    </row>
    <row r="43" spans="1:16" ht="24.75" customHeight="1">
      <c r="A43" s="280"/>
      <c r="B43" s="399"/>
      <c r="C43" s="421" t="s">
        <v>601</v>
      </c>
      <c r="D43" s="305"/>
      <c r="E43" s="304"/>
      <c r="F43" s="399"/>
      <c r="G43" s="399"/>
      <c r="H43" s="399"/>
      <c r="I43" s="280"/>
      <c r="J43" s="280"/>
      <c r="K43" s="280"/>
      <c r="L43" s="280"/>
      <c r="M43" s="280"/>
      <c r="N43" s="280"/>
      <c r="O43" s="280"/>
      <c r="P43" s="280"/>
    </row>
    <row r="44" spans="1:16">
      <c r="A44" s="280"/>
      <c r="B44" s="399"/>
      <c r="C44" s="422"/>
      <c r="D44" s="305"/>
      <c r="E44" s="304"/>
      <c r="F44" s="399"/>
      <c r="G44" s="399"/>
      <c r="H44" s="399"/>
      <c r="I44" s="280"/>
      <c r="J44" s="280"/>
      <c r="K44" s="280"/>
      <c r="L44" s="280"/>
      <c r="M44" s="280"/>
      <c r="N44" s="280"/>
      <c r="O44" s="280"/>
      <c r="P44" s="280"/>
    </row>
    <row r="45" spans="1:16" ht="24" customHeight="1">
      <c r="A45" s="280"/>
      <c r="B45" s="82" t="s">
        <v>630</v>
      </c>
      <c r="C45" s="423"/>
      <c r="D45" s="307" t="s">
        <v>89</v>
      </c>
      <c r="E45" s="261" t="s">
        <v>613</v>
      </c>
      <c r="G45" s="399"/>
      <c r="H45" s="399"/>
      <c r="I45" s="280"/>
      <c r="J45" s="280"/>
      <c r="K45" s="280"/>
      <c r="L45" s="280"/>
      <c r="M45" s="280"/>
      <c r="N45" s="280"/>
      <c r="O45" s="280"/>
      <c r="P45" s="280"/>
    </row>
    <row r="46" spans="1:16">
      <c r="A46" s="280"/>
      <c r="B46" s="399"/>
      <c r="C46" s="422"/>
      <c r="D46" s="305"/>
      <c r="E46" s="304"/>
      <c r="F46" s="399"/>
      <c r="G46" s="399"/>
      <c r="H46" s="399"/>
      <c r="I46" s="280"/>
      <c r="J46" s="280"/>
      <c r="K46" s="280"/>
      <c r="L46" s="280"/>
      <c r="M46" s="280"/>
      <c r="N46" s="280"/>
      <c r="O46" s="280"/>
      <c r="P46" s="280"/>
    </row>
    <row r="47" spans="1:16">
      <c r="A47" s="280"/>
      <c r="B47" s="399"/>
      <c r="C47" s="424"/>
      <c r="D47" s="306"/>
      <c r="E47" s="280"/>
      <c r="F47" s="399"/>
      <c r="G47" s="399"/>
      <c r="H47" s="399"/>
      <c r="I47" s="280"/>
      <c r="J47" s="280"/>
      <c r="K47" s="280"/>
      <c r="L47" s="280"/>
      <c r="M47" s="280"/>
      <c r="N47" s="280"/>
      <c r="O47" s="280"/>
      <c r="P47" s="280"/>
    </row>
    <row r="48" spans="1:16">
      <c r="A48" s="280"/>
      <c r="B48" s="280"/>
      <c r="C48" s="424"/>
      <c r="D48" s="280"/>
      <c r="E48" s="280"/>
      <c r="F48" s="280"/>
      <c r="G48" s="280"/>
      <c r="H48" s="280"/>
      <c r="I48" s="280"/>
      <c r="J48" s="280"/>
      <c r="K48" s="280"/>
      <c r="L48" s="280"/>
      <c r="M48" s="280"/>
      <c r="N48" s="280"/>
      <c r="O48" s="280"/>
      <c r="P48" s="280"/>
    </row>
    <row r="49" spans="1:16">
      <c r="A49" s="280"/>
      <c r="B49" s="280"/>
      <c r="C49" s="424"/>
      <c r="D49" s="280"/>
      <c r="E49" s="280"/>
      <c r="F49" s="280"/>
      <c r="G49" s="280"/>
      <c r="H49" s="280"/>
      <c r="I49" s="280"/>
      <c r="J49" s="280"/>
      <c r="K49" s="280"/>
      <c r="L49" s="280"/>
      <c r="M49" s="280"/>
      <c r="N49" s="280"/>
      <c r="O49" s="280"/>
      <c r="P49" s="280"/>
    </row>
    <row r="50" spans="1:16">
      <c r="A50" s="280"/>
      <c r="B50" s="280"/>
      <c r="C50" s="424"/>
      <c r="D50" s="280"/>
      <c r="E50" s="280"/>
      <c r="F50" s="280"/>
      <c r="G50" s="280"/>
      <c r="H50" s="280"/>
      <c r="I50" s="280"/>
      <c r="J50" s="280"/>
      <c r="K50" s="280"/>
      <c r="L50" s="280"/>
      <c r="M50" s="280"/>
      <c r="N50" s="280"/>
      <c r="O50" s="280"/>
      <c r="P50" s="280"/>
    </row>
    <row r="51" spans="1:16">
      <c r="A51" s="280"/>
      <c r="B51" s="280"/>
      <c r="C51" s="424"/>
      <c r="D51" s="280"/>
      <c r="E51" s="280"/>
      <c r="F51" s="280"/>
      <c r="G51" s="280"/>
      <c r="H51" s="280"/>
      <c r="I51" s="280"/>
      <c r="J51" s="280"/>
      <c r="K51" s="280"/>
      <c r="L51" s="280"/>
      <c r="M51" s="280"/>
      <c r="N51" s="280"/>
      <c r="O51" s="280"/>
      <c r="P51" s="280"/>
    </row>
    <row r="52" spans="1:16">
      <c r="A52" s="280"/>
      <c r="B52" s="280"/>
      <c r="C52" s="424"/>
      <c r="D52" s="280"/>
      <c r="E52" s="280"/>
      <c r="F52" s="280"/>
      <c r="G52" s="280"/>
      <c r="H52" s="280"/>
      <c r="I52" s="280"/>
      <c r="J52" s="280"/>
      <c r="K52" s="280"/>
      <c r="L52" s="280"/>
      <c r="M52" s="280"/>
      <c r="N52" s="280"/>
      <c r="O52" s="280"/>
      <c r="P52" s="280"/>
    </row>
    <row r="53" spans="1:16">
      <c r="A53" s="280"/>
      <c r="B53" s="280"/>
      <c r="C53" s="424"/>
      <c r="D53" s="280"/>
      <c r="E53" s="280"/>
      <c r="F53" s="280"/>
      <c r="G53" s="280"/>
      <c r="H53" s="280"/>
      <c r="I53" s="280"/>
      <c r="J53" s="280"/>
      <c r="K53" s="280"/>
      <c r="L53" s="280"/>
    </row>
    <row r="54" spans="1:16">
      <c r="A54" s="280"/>
      <c r="B54" s="280"/>
      <c r="C54" s="424"/>
      <c r="D54" s="280"/>
      <c r="E54" s="280"/>
      <c r="F54" s="280"/>
      <c r="G54" s="280"/>
      <c r="H54" s="280"/>
      <c r="I54" s="280"/>
      <c r="J54" s="280"/>
      <c r="K54" s="280"/>
      <c r="L54" s="280"/>
    </row>
    <row r="55" spans="1:16">
      <c r="A55" s="280"/>
      <c r="B55" s="280"/>
      <c r="C55" s="424"/>
      <c r="D55" s="280"/>
      <c r="E55" s="280"/>
      <c r="F55" s="280"/>
      <c r="G55" s="280"/>
      <c r="H55" s="280"/>
      <c r="I55" s="280"/>
      <c r="J55" s="280"/>
      <c r="K55" s="280"/>
      <c r="L55" s="280"/>
    </row>
    <row r="56" spans="1:16">
      <c r="A56" s="280"/>
      <c r="B56" s="280"/>
      <c r="C56" s="424"/>
      <c r="D56" s="280"/>
      <c r="E56" s="280"/>
      <c r="F56" s="280"/>
      <c r="G56" s="280"/>
      <c r="H56" s="280"/>
      <c r="I56" s="280"/>
      <c r="J56" s="280"/>
      <c r="K56" s="280"/>
      <c r="L56" s="280"/>
    </row>
    <row r="57" spans="1:16">
      <c r="A57" s="280"/>
      <c r="B57" s="280"/>
      <c r="C57" s="424"/>
      <c r="D57" s="280"/>
      <c r="E57" s="280"/>
      <c r="F57" s="280"/>
      <c r="G57" s="280"/>
      <c r="H57" s="280"/>
      <c r="I57" s="280"/>
      <c r="J57" s="280"/>
      <c r="K57" s="280"/>
      <c r="L57" s="280"/>
    </row>
    <row r="58" spans="1:16">
      <c r="A58" s="280"/>
      <c r="B58" s="280"/>
      <c r="C58" s="424"/>
      <c r="D58" s="280"/>
      <c r="E58" s="280"/>
      <c r="F58" s="280"/>
      <c r="G58" s="280"/>
      <c r="H58" s="280"/>
      <c r="I58" s="280"/>
      <c r="J58" s="280"/>
      <c r="K58" s="280"/>
      <c r="L58" s="280"/>
    </row>
    <row r="59" spans="1:16">
      <c r="A59" s="280"/>
      <c r="B59" s="280"/>
      <c r="C59" s="424"/>
      <c r="D59" s="280"/>
      <c r="E59" s="280"/>
      <c r="F59" s="280"/>
      <c r="G59" s="280"/>
      <c r="H59" s="280"/>
      <c r="I59" s="280"/>
      <c r="J59" s="280"/>
      <c r="K59" s="280"/>
      <c r="L59" s="280"/>
    </row>
    <row r="60" spans="1:16">
      <c r="A60" s="280"/>
      <c r="B60" s="280"/>
      <c r="C60" s="424"/>
      <c r="D60" s="280"/>
      <c r="E60" s="280"/>
      <c r="F60" s="280"/>
      <c r="G60" s="280"/>
      <c r="H60" s="280"/>
      <c r="I60" s="280"/>
      <c r="J60" s="280"/>
      <c r="K60" s="280"/>
      <c r="L60" s="280"/>
    </row>
    <row r="61" spans="1:16">
      <c r="A61" s="280"/>
      <c r="B61" s="280"/>
      <c r="C61" s="424"/>
      <c r="D61" s="280"/>
      <c r="E61" s="280"/>
      <c r="F61" s="280"/>
      <c r="G61" s="280"/>
      <c r="H61" s="280"/>
      <c r="I61" s="280"/>
      <c r="J61" s="280"/>
      <c r="K61" s="280"/>
      <c r="L61" s="280"/>
    </row>
    <row r="62" spans="1:16">
      <c r="A62" s="280"/>
      <c r="B62" s="280"/>
      <c r="C62" s="424"/>
      <c r="D62" s="280"/>
      <c r="E62" s="280"/>
      <c r="F62" s="280"/>
      <c r="G62" s="280"/>
      <c r="H62" s="280"/>
      <c r="I62" s="280"/>
      <c r="J62" s="280"/>
      <c r="K62" s="280"/>
      <c r="L62" s="280"/>
    </row>
    <row r="63" spans="1:16">
      <c r="A63" s="280"/>
      <c r="B63" s="280"/>
      <c r="C63" s="424"/>
      <c r="D63" s="280"/>
      <c r="E63" s="280"/>
      <c r="F63" s="280"/>
      <c r="G63" s="280"/>
      <c r="H63" s="280"/>
    </row>
    <row r="64" spans="1:16">
      <c r="A64" s="280"/>
      <c r="B64" s="280"/>
      <c r="C64" s="424"/>
      <c r="D64" s="280"/>
      <c r="E64" s="280"/>
      <c r="F64" s="280"/>
      <c r="G64" s="280"/>
      <c r="H64" s="280"/>
    </row>
    <row r="65" spans="1:8">
      <c r="A65" s="280"/>
      <c r="B65" s="280"/>
      <c r="C65" s="424"/>
      <c r="D65" s="280"/>
      <c r="E65" s="280"/>
      <c r="F65" s="280"/>
      <c r="G65" s="280"/>
      <c r="H65" s="280"/>
    </row>
    <row r="66" spans="1:8">
      <c r="A66" s="280"/>
      <c r="B66" s="280"/>
      <c r="C66" s="424"/>
      <c r="D66" s="280"/>
      <c r="E66" s="280"/>
      <c r="F66" s="280"/>
      <c r="G66" s="280"/>
      <c r="H66" s="280"/>
    </row>
    <row r="67" spans="1:8">
      <c r="A67" s="280"/>
      <c r="B67" s="280"/>
      <c r="C67" s="424"/>
      <c r="D67" s="280"/>
      <c r="E67" s="280"/>
      <c r="F67" s="280"/>
      <c r="G67" s="280"/>
      <c r="H67" s="280"/>
    </row>
    <row r="68" spans="1:8">
      <c r="A68" s="280"/>
      <c r="B68" s="280"/>
      <c r="C68" s="424"/>
      <c r="D68" s="280"/>
      <c r="E68" s="280"/>
      <c r="F68" s="280"/>
      <c r="G68" s="280"/>
      <c r="H68" s="280"/>
    </row>
    <row r="69" spans="1:8">
      <c r="A69" s="280"/>
      <c r="B69" s="280"/>
      <c r="C69" s="424"/>
      <c r="D69" s="280"/>
      <c r="E69" s="280"/>
      <c r="F69" s="280"/>
      <c r="G69" s="280"/>
      <c r="H69" s="280"/>
    </row>
    <row r="70" spans="1:8">
      <c r="A70" s="280"/>
      <c r="B70" s="280"/>
      <c r="C70" s="424"/>
      <c r="D70" s="280"/>
      <c r="E70" s="280"/>
      <c r="F70" s="280"/>
      <c r="G70" s="280"/>
      <c r="H70" s="280"/>
    </row>
    <row r="71" spans="1:8">
      <c r="A71" s="280"/>
      <c r="B71" s="280"/>
      <c r="C71" s="424"/>
      <c r="D71" s="280"/>
      <c r="E71" s="280"/>
      <c r="F71" s="280"/>
      <c r="G71" s="280"/>
      <c r="H71" s="280"/>
    </row>
    <row r="72" spans="1:8">
      <c r="A72" s="280"/>
      <c r="B72" s="280"/>
      <c r="C72" s="424"/>
      <c r="D72" s="280"/>
      <c r="E72" s="280"/>
      <c r="F72" s="280"/>
      <c r="G72" s="280"/>
      <c r="H72" s="280"/>
    </row>
    <row r="73" spans="1:8">
      <c r="A73" s="280"/>
      <c r="B73" s="280"/>
      <c r="C73" s="424"/>
      <c r="D73" s="280"/>
      <c r="E73" s="280"/>
      <c r="F73" s="280"/>
      <c r="G73" s="280"/>
      <c r="H73" s="280"/>
    </row>
    <row r="74" spans="1:8">
      <c r="A74" s="280"/>
      <c r="B74" s="280"/>
      <c r="C74" s="424"/>
      <c r="D74" s="280"/>
      <c r="E74" s="280"/>
      <c r="F74" s="280"/>
      <c r="G74" s="280"/>
      <c r="H74" s="280"/>
    </row>
    <row r="75" spans="1:8">
      <c r="A75" s="280"/>
      <c r="B75" s="280"/>
      <c r="C75" s="424"/>
      <c r="D75" s="280"/>
      <c r="E75" s="280"/>
      <c r="F75" s="280"/>
      <c r="G75" s="280"/>
      <c r="H75" s="280"/>
    </row>
    <row r="76" spans="1:8">
      <c r="A76" s="280"/>
      <c r="B76" s="280"/>
      <c r="C76" s="424"/>
      <c r="D76" s="280"/>
      <c r="E76" s="280"/>
      <c r="F76" s="280"/>
      <c r="G76" s="280"/>
      <c r="H76" s="280"/>
    </row>
    <row r="77" spans="1:8">
      <c r="A77" s="280"/>
      <c r="B77" s="280"/>
      <c r="C77" s="424"/>
      <c r="D77" s="280"/>
      <c r="E77" s="280"/>
      <c r="F77" s="280"/>
      <c r="G77" s="280"/>
      <c r="H77" s="280"/>
    </row>
    <row r="78" spans="1:8">
      <c r="A78" s="280"/>
      <c r="B78" s="280"/>
      <c r="C78" s="424"/>
      <c r="D78" s="280"/>
      <c r="E78" s="280"/>
      <c r="F78" s="280"/>
      <c r="G78" s="280"/>
      <c r="H78" s="280"/>
    </row>
    <row r="79" spans="1:8">
      <c r="A79" s="280"/>
      <c r="B79" s="280"/>
      <c r="C79" s="424"/>
      <c r="D79" s="280"/>
      <c r="E79" s="280"/>
      <c r="F79" s="280"/>
      <c r="G79" s="280"/>
      <c r="H79" s="280"/>
    </row>
    <row r="80" spans="1:8">
      <c r="A80" s="280"/>
      <c r="B80" s="280"/>
      <c r="C80" s="424"/>
      <c r="D80" s="280"/>
      <c r="E80" s="280"/>
      <c r="F80" s="280"/>
      <c r="G80" s="280"/>
      <c r="H80" s="280"/>
    </row>
    <row r="81" spans="1:8">
      <c r="A81" s="280"/>
      <c r="B81" s="280"/>
      <c r="C81" s="424"/>
      <c r="D81" s="280"/>
      <c r="E81" s="280"/>
      <c r="F81" s="280"/>
      <c r="G81" s="280"/>
      <c r="H81" s="280"/>
    </row>
    <row r="82" spans="1:8">
      <c r="A82" s="280"/>
      <c r="B82" s="280"/>
      <c r="C82" s="424"/>
      <c r="D82" s="280"/>
      <c r="E82" s="280"/>
      <c r="F82" s="280"/>
      <c r="G82" s="280"/>
      <c r="H82" s="280"/>
    </row>
    <row r="83" spans="1:8">
      <c r="A83" s="280"/>
      <c r="B83" s="280"/>
      <c r="C83" s="424"/>
      <c r="D83" s="280"/>
      <c r="E83" s="280"/>
      <c r="F83" s="280"/>
      <c r="G83" s="280"/>
      <c r="H83" s="280"/>
    </row>
    <row r="84" spans="1:8">
      <c r="A84" s="280"/>
      <c r="B84" s="280"/>
      <c r="C84" s="424"/>
      <c r="D84" s="280"/>
      <c r="E84" s="280"/>
      <c r="F84" s="280"/>
      <c r="G84" s="280"/>
      <c r="H84" s="280"/>
    </row>
    <row r="85" spans="1:8">
      <c r="A85" s="280"/>
      <c r="B85" s="280"/>
      <c r="C85" s="424"/>
      <c r="D85" s="280"/>
      <c r="E85" s="280"/>
      <c r="F85" s="280"/>
      <c r="G85" s="280"/>
      <c r="H85" s="280"/>
    </row>
    <row r="86" spans="1:8">
      <c r="A86" s="280"/>
      <c r="B86" s="280"/>
      <c r="C86" s="424"/>
      <c r="D86" s="280"/>
      <c r="E86" s="280"/>
      <c r="F86" s="280"/>
      <c r="G86" s="280"/>
      <c r="H86" s="280"/>
    </row>
    <row r="87" spans="1:8">
      <c r="A87" s="280"/>
      <c r="B87" s="280"/>
      <c r="C87" s="424"/>
      <c r="D87" s="280"/>
      <c r="E87" s="280"/>
      <c r="F87" s="280"/>
      <c r="G87" s="280"/>
      <c r="H87" s="280"/>
    </row>
    <row r="88" spans="1:8">
      <c r="A88" s="280"/>
      <c r="B88" s="280"/>
      <c r="C88" s="424"/>
      <c r="D88" s="280"/>
      <c r="E88" s="280"/>
      <c r="F88" s="280"/>
      <c r="G88" s="280"/>
      <c r="H88" s="280"/>
    </row>
    <row r="89" spans="1:8">
      <c r="A89" s="280"/>
      <c r="B89" s="280"/>
      <c r="C89" s="424"/>
      <c r="D89" s="280"/>
      <c r="E89" s="280"/>
      <c r="F89" s="280"/>
      <c r="G89" s="280"/>
      <c r="H89" s="280"/>
    </row>
    <row r="90" spans="1:8">
      <c r="A90" s="280"/>
      <c r="B90" s="280"/>
      <c r="C90" s="424"/>
      <c r="D90" s="280"/>
      <c r="E90" s="280"/>
      <c r="F90" s="280"/>
      <c r="G90" s="280"/>
      <c r="H90" s="280"/>
    </row>
    <row r="91" spans="1:8">
      <c r="A91" s="280"/>
      <c r="B91" s="280"/>
      <c r="C91" s="424"/>
      <c r="D91" s="280"/>
      <c r="E91" s="280"/>
      <c r="F91" s="280"/>
      <c r="G91" s="280"/>
      <c r="H91" s="280"/>
    </row>
    <row r="92" spans="1:8">
      <c r="A92" s="280"/>
      <c r="B92" s="280"/>
      <c r="C92" s="424"/>
      <c r="D92" s="280"/>
      <c r="E92" s="280"/>
      <c r="F92" s="280"/>
      <c r="G92" s="280"/>
      <c r="H92" s="280"/>
    </row>
    <row r="93" spans="1:8">
      <c r="A93" s="280"/>
      <c r="B93" s="280"/>
      <c r="C93" s="424"/>
      <c r="D93" s="280"/>
      <c r="E93" s="280"/>
      <c r="F93" s="280"/>
      <c r="G93" s="280"/>
      <c r="H93" s="280"/>
    </row>
    <row r="94" spans="1:8">
      <c r="A94" s="280"/>
      <c r="B94" s="280"/>
      <c r="C94" s="424"/>
      <c r="D94" s="280"/>
      <c r="E94" s="280"/>
      <c r="F94" s="280"/>
      <c r="G94" s="280"/>
      <c r="H94" s="280"/>
    </row>
    <row r="95" spans="1:8">
      <c r="A95" s="280"/>
      <c r="B95" s="280"/>
      <c r="C95" s="424"/>
      <c r="D95" s="280"/>
      <c r="E95" s="280"/>
      <c r="F95" s="280"/>
      <c r="G95" s="280"/>
      <c r="H95" s="280"/>
    </row>
    <row r="96" spans="1:8">
      <c r="A96" s="280"/>
      <c r="B96" s="280"/>
      <c r="C96" s="424"/>
      <c r="D96" s="280"/>
      <c r="E96" s="280"/>
      <c r="F96" s="280"/>
      <c r="G96" s="280"/>
      <c r="H96" s="280"/>
    </row>
    <row r="97" spans="1:8">
      <c r="A97" s="280"/>
      <c r="B97" s="280"/>
      <c r="C97" s="424"/>
      <c r="D97" s="280"/>
      <c r="E97" s="280"/>
      <c r="F97" s="280"/>
      <c r="G97" s="280"/>
      <c r="H97" s="280"/>
    </row>
    <row r="98" spans="1:8">
      <c r="A98" s="280"/>
      <c r="B98" s="280"/>
      <c r="C98" s="424"/>
      <c r="D98" s="280"/>
      <c r="E98" s="280"/>
      <c r="F98" s="280"/>
      <c r="G98" s="280"/>
      <c r="H98" s="280"/>
    </row>
  </sheetData>
  <mergeCells count="13">
    <mergeCell ref="B5:H5"/>
    <mergeCell ref="F7:G7"/>
    <mergeCell ref="C42:F42"/>
    <mergeCell ref="H7:H8"/>
    <mergeCell ref="I7:I8"/>
    <mergeCell ref="J7:J8"/>
    <mergeCell ref="K7:K8"/>
    <mergeCell ref="L7:L8"/>
    <mergeCell ref="A7:A8"/>
    <mergeCell ref="B7:B8"/>
    <mergeCell ref="C7:C8"/>
    <mergeCell ref="D7:D8"/>
    <mergeCell ref="E7:E8"/>
  </mergeCells>
  <pageMargins left="0.75" right="0.75" top="0.5" bottom="0.5" header="0.5" footer="0.5"/>
  <pageSetup scale="6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O29"/>
  <sheetViews>
    <sheetView topLeftCell="A8" zoomScaleSheetLayoutView="86" workbookViewId="0">
      <selection activeCell="B13" sqref="B13"/>
    </sheetView>
  </sheetViews>
  <sheetFormatPr defaultRowHeight="15.75"/>
  <cols>
    <col min="1" max="1" width="9.140625" style="2"/>
    <col min="2" max="4" width="50.7109375" style="2" customWidth="1"/>
    <col min="5" max="5" width="16.28515625" style="5" customWidth="1"/>
    <col min="6" max="6" width="12.28515625" style="2" customWidth="1"/>
    <col min="7" max="7" width="13.42578125" style="2" customWidth="1"/>
    <col min="8" max="8" width="11.28515625" style="2" customWidth="1"/>
    <col min="9" max="9" width="12.42578125" style="2" customWidth="1"/>
    <col min="10" max="10" width="14.42578125" style="2" customWidth="1"/>
    <col min="11" max="11" width="15.140625" style="2" customWidth="1"/>
    <col min="12" max="12" width="11.28515625" style="2" customWidth="1"/>
    <col min="13" max="13" width="13.140625" style="2" customWidth="1"/>
    <col min="14" max="14" width="13" style="2" customWidth="1"/>
    <col min="15" max="15" width="14.140625" style="2" customWidth="1"/>
    <col min="16" max="16" width="26.5703125" style="2" customWidth="1"/>
    <col min="17" max="16384" width="9.140625" style="2"/>
  </cols>
  <sheetData>
    <row r="1" spans="1:15">
      <c r="D1" s="6" t="s">
        <v>18</v>
      </c>
    </row>
    <row r="2" spans="1:15" s="12" customFormat="1">
      <c r="A2" s="1" t="s">
        <v>499</v>
      </c>
      <c r="E2" s="60"/>
    </row>
    <row r="3" spans="1:15" s="12" customFormat="1">
      <c r="A3" s="1" t="s">
        <v>500</v>
      </c>
      <c r="E3" s="60"/>
    </row>
    <row r="5" spans="1:15" ht="18.75">
      <c r="A5" s="492" t="s">
        <v>71</v>
      </c>
      <c r="B5" s="492"/>
      <c r="C5" s="492"/>
      <c r="D5" s="492"/>
      <c r="E5" s="61"/>
    </row>
    <row r="6" spans="1:15" ht="16.5" customHeight="1">
      <c r="B6" s="17"/>
      <c r="C6" s="17"/>
      <c r="D6" s="17"/>
      <c r="E6" s="17"/>
    </row>
    <row r="7" spans="1:15" ht="25.5" customHeight="1">
      <c r="A7" s="495" t="s">
        <v>14</v>
      </c>
      <c r="B7" s="495" t="s">
        <v>478</v>
      </c>
      <c r="C7" s="496" t="s">
        <v>333</v>
      </c>
      <c r="D7" s="496" t="s">
        <v>332</v>
      </c>
      <c r="E7" s="59"/>
      <c r="F7" s="493"/>
      <c r="G7" s="494"/>
      <c r="H7" s="493"/>
      <c r="I7" s="494"/>
      <c r="J7" s="493"/>
      <c r="K7" s="494"/>
      <c r="L7" s="493"/>
      <c r="M7" s="494"/>
      <c r="N7" s="494"/>
      <c r="O7" s="494"/>
    </row>
    <row r="8" spans="1:15" ht="36.75" customHeight="1">
      <c r="A8" s="495"/>
      <c r="B8" s="495"/>
      <c r="C8" s="497"/>
      <c r="D8" s="497"/>
      <c r="E8" s="58"/>
      <c r="F8" s="493"/>
      <c r="G8" s="493"/>
      <c r="H8" s="493"/>
      <c r="I8" s="493"/>
      <c r="J8" s="493"/>
      <c r="K8" s="494"/>
      <c r="L8" s="493"/>
      <c r="M8" s="494"/>
      <c r="N8" s="494"/>
      <c r="O8" s="494"/>
    </row>
    <row r="9" spans="1:15" s="76" customFormat="1" ht="36.75" customHeight="1">
      <c r="A9" s="69"/>
      <c r="B9" s="400" t="s">
        <v>644</v>
      </c>
      <c r="C9" s="118">
        <v>138</v>
      </c>
      <c r="D9" s="118"/>
      <c r="E9" s="119"/>
      <c r="F9" s="120"/>
      <c r="G9" s="120"/>
      <c r="H9" s="120"/>
      <c r="I9" s="120"/>
      <c r="J9" s="120"/>
      <c r="K9" s="85"/>
      <c r="L9" s="120"/>
      <c r="M9" s="85"/>
      <c r="N9" s="85"/>
      <c r="O9" s="85"/>
    </row>
    <row r="10" spans="1:15" s="76" customFormat="1" ht="18.75">
      <c r="A10" s="89" t="s">
        <v>93</v>
      </c>
      <c r="B10" s="121" t="s">
        <v>49</v>
      </c>
      <c r="C10" s="225">
        <v>1</v>
      </c>
      <c r="D10" s="75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</row>
    <row r="11" spans="1:15" s="76" customFormat="1" ht="18.75">
      <c r="A11" s="89" t="s">
        <v>94</v>
      </c>
      <c r="B11" s="122" t="s">
        <v>501</v>
      </c>
      <c r="C11" s="77">
        <v>1</v>
      </c>
      <c r="D11" s="75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</row>
    <row r="12" spans="1:15" s="76" customFormat="1" ht="18.75">
      <c r="A12" s="89" t="s">
        <v>95</v>
      </c>
      <c r="B12" s="122" t="s">
        <v>593</v>
      </c>
      <c r="C12" s="77"/>
      <c r="D12" s="75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</row>
    <row r="13" spans="1:15" s="76" customFormat="1" ht="18.75">
      <c r="A13" s="89" t="s">
        <v>96</v>
      </c>
      <c r="B13" s="122"/>
      <c r="C13" s="77"/>
      <c r="D13" s="75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</row>
    <row r="14" spans="1:15" s="76" customFormat="1" ht="18.75">
      <c r="A14" s="89" t="s">
        <v>97</v>
      </c>
      <c r="B14" s="122"/>
      <c r="C14" s="77"/>
      <c r="D14" s="75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</row>
    <row r="15" spans="1:15" s="76" customFormat="1" ht="13.5" customHeight="1">
      <c r="A15" s="73"/>
      <c r="B15" s="122"/>
      <c r="C15" s="77"/>
      <c r="D15" s="75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</row>
    <row r="16" spans="1:15" s="76" customFormat="1" ht="18.75">
      <c r="A16" s="89" t="s">
        <v>98</v>
      </c>
      <c r="B16" s="121" t="s">
        <v>50</v>
      </c>
      <c r="C16" s="225">
        <f>C17+C18+C19</f>
        <v>0</v>
      </c>
      <c r="D16" s="75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</row>
    <row r="17" spans="1:15" s="76" customFormat="1" ht="18.75">
      <c r="A17" s="89" t="s">
        <v>99</v>
      </c>
      <c r="B17" s="74"/>
      <c r="C17" s="75"/>
      <c r="D17" s="77">
        <v>3</v>
      </c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</row>
    <row r="18" spans="1:15" s="76" customFormat="1" ht="18.75">
      <c r="A18" s="89" t="s">
        <v>100</v>
      </c>
      <c r="B18" s="74"/>
      <c r="C18" s="75"/>
      <c r="D18" s="75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</row>
    <row r="19" spans="1:15" s="76" customFormat="1" ht="18.75">
      <c r="A19" s="89" t="s">
        <v>101</v>
      </c>
      <c r="B19" s="74"/>
      <c r="C19" s="75"/>
      <c r="D19" s="75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</row>
    <row r="20" spans="1:15" s="47" customFormat="1" ht="36.75" customHeight="1">
      <c r="A20" s="123"/>
      <c r="B20" s="400" t="s">
        <v>643</v>
      </c>
      <c r="C20" s="197">
        <f>C9-C10+C16</f>
        <v>137</v>
      </c>
      <c r="D20" s="197">
        <f>+D17</f>
        <v>3</v>
      </c>
      <c r="E20" s="124"/>
      <c r="F20" s="124"/>
      <c r="G20" s="124"/>
      <c r="H20" s="124"/>
      <c r="I20" s="124"/>
      <c r="J20" s="124"/>
      <c r="K20" s="124"/>
      <c r="L20" s="124"/>
      <c r="M20" s="124"/>
      <c r="N20" s="124"/>
      <c r="O20" s="124"/>
    </row>
    <row r="21" spans="1:15" s="76" customFormat="1" ht="18.75">
      <c r="A21" s="125"/>
      <c r="B21" s="126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</row>
    <row r="22" spans="1:15" s="76" customFormat="1" ht="18.75"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</row>
    <row r="23" spans="1:15" s="76" customFormat="1" ht="18.75">
      <c r="B23" s="76" t="s">
        <v>250</v>
      </c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</row>
    <row r="24" spans="1:15" s="76" customFormat="1" ht="18.75">
      <c r="B24" s="76" t="s">
        <v>251</v>
      </c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</row>
    <row r="25" spans="1:15" s="76" customFormat="1" ht="18.75"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</row>
    <row r="26" spans="1:15" s="76" customFormat="1" ht="18.75"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</row>
    <row r="27" spans="1:15" s="76" customFormat="1" ht="18.75">
      <c r="A27" s="82" t="s">
        <v>630</v>
      </c>
      <c r="B27" s="82"/>
      <c r="C27" s="83" t="s">
        <v>89</v>
      </c>
      <c r="D27" s="76" t="s">
        <v>588</v>
      </c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</row>
    <row r="28" spans="1:15">
      <c r="F28" s="5"/>
      <c r="G28" s="5"/>
      <c r="H28" s="5"/>
      <c r="I28" s="5"/>
      <c r="J28" s="5"/>
      <c r="K28" s="5"/>
      <c r="L28" s="5"/>
      <c r="M28" s="5"/>
      <c r="N28" s="5"/>
      <c r="O28" s="5"/>
    </row>
    <row r="29" spans="1:15">
      <c r="F29" s="5"/>
      <c r="G29" s="5"/>
      <c r="H29" s="5"/>
      <c r="I29" s="5"/>
      <c r="J29" s="5"/>
      <c r="K29" s="5"/>
      <c r="L29" s="5"/>
      <c r="M29" s="5"/>
      <c r="N29" s="5"/>
      <c r="O29" s="5"/>
    </row>
  </sheetData>
  <mergeCells count="15">
    <mergeCell ref="O7:O8"/>
    <mergeCell ref="H7:H8"/>
    <mergeCell ref="I7:I8"/>
    <mergeCell ref="J7:J8"/>
    <mergeCell ref="K7:K8"/>
    <mergeCell ref="N7:N8"/>
    <mergeCell ref="L7:L8"/>
    <mergeCell ref="M7:M8"/>
    <mergeCell ref="A5:D5"/>
    <mergeCell ref="F7:F8"/>
    <mergeCell ref="G7:G8"/>
    <mergeCell ref="A7:A8"/>
    <mergeCell ref="B7:B8"/>
    <mergeCell ref="C7:C8"/>
    <mergeCell ref="D7:D8"/>
  </mergeCells>
  <phoneticPr fontId="7" type="noConversion"/>
  <pageMargins left="0.47" right="0.38" top="1" bottom="1" header="0.5" footer="0.5"/>
  <pageSetup scale="81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2:Q25"/>
  <sheetViews>
    <sheetView workbookViewId="0">
      <selection activeCell="A18" sqref="A18"/>
    </sheetView>
  </sheetViews>
  <sheetFormatPr defaultRowHeight="15.75"/>
  <cols>
    <col min="1" max="1" width="9.140625" style="2"/>
    <col min="2" max="2" width="36.28515625" style="2" bestFit="1" customWidth="1"/>
    <col min="3" max="3" width="11" style="2" customWidth="1"/>
    <col min="4" max="4" width="14" style="2" customWidth="1"/>
    <col min="5" max="6" width="10.140625" style="2" bestFit="1" customWidth="1"/>
    <col min="7" max="15" width="9.140625" style="2"/>
    <col min="16" max="16" width="22.28515625" style="2" customWidth="1"/>
    <col min="17" max="17" width="13.140625" style="5" customWidth="1"/>
    <col min="18" max="16384" width="9.140625" style="2"/>
  </cols>
  <sheetData>
    <row r="2" spans="1:17">
      <c r="A2" s="1" t="s">
        <v>499</v>
      </c>
      <c r="P2" s="16" t="s">
        <v>372</v>
      </c>
    </row>
    <row r="3" spans="1:17">
      <c r="A3" s="1" t="s">
        <v>500</v>
      </c>
    </row>
    <row r="4" spans="1:17">
      <c r="D4" s="8"/>
    </row>
    <row r="5" spans="1:17">
      <c r="A5" s="504" t="s">
        <v>83</v>
      </c>
      <c r="B5" s="504"/>
      <c r="C5" s="504"/>
      <c r="D5" s="504"/>
      <c r="E5" s="504"/>
      <c r="F5" s="504"/>
      <c r="G5" s="504"/>
      <c r="H5" s="504"/>
      <c r="I5" s="504"/>
      <c r="J5" s="504"/>
      <c r="K5" s="504"/>
      <c r="L5" s="504"/>
      <c r="M5" s="504"/>
      <c r="N5" s="504"/>
      <c r="O5" s="504"/>
      <c r="P5" s="504"/>
    </row>
    <row r="6" spans="1:17">
      <c r="D6" s="9"/>
      <c r="E6" s="9"/>
      <c r="F6" s="9"/>
      <c r="G6" s="9"/>
      <c r="H6" s="9"/>
      <c r="I6" s="9"/>
      <c r="J6" s="9"/>
      <c r="K6" s="9"/>
    </row>
    <row r="7" spans="1:17">
      <c r="A7" s="505" t="s">
        <v>13</v>
      </c>
      <c r="B7" s="449" t="s">
        <v>9</v>
      </c>
      <c r="C7" s="501" t="s">
        <v>84</v>
      </c>
      <c r="D7" s="449" t="s">
        <v>32</v>
      </c>
      <c r="E7" s="449"/>
      <c r="F7" s="449"/>
      <c r="G7" s="449"/>
      <c r="H7" s="449"/>
      <c r="I7" s="449"/>
      <c r="J7" s="449"/>
      <c r="K7" s="449"/>
      <c r="L7" s="449"/>
      <c r="M7" s="449"/>
      <c r="N7" s="449"/>
      <c r="O7" s="449"/>
      <c r="P7" s="13" t="s">
        <v>10</v>
      </c>
      <c r="Q7" s="15"/>
    </row>
    <row r="8" spans="1:17" ht="16.5" customHeight="1">
      <c r="A8" s="506"/>
      <c r="B8" s="449"/>
      <c r="C8" s="501"/>
      <c r="D8" s="499" t="s">
        <v>20</v>
      </c>
      <c r="E8" s="499" t="s">
        <v>21</v>
      </c>
      <c r="F8" s="499" t="s">
        <v>22</v>
      </c>
      <c r="G8" s="499" t="s">
        <v>23</v>
      </c>
      <c r="H8" s="499" t="s">
        <v>24</v>
      </c>
      <c r="I8" s="499" t="s">
        <v>25</v>
      </c>
      <c r="J8" s="499" t="s">
        <v>26</v>
      </c>
      <c r="K8" s="499" t="s">
        <v>27</v>
      </c>
      <c r="L8" s="499" t="s">
        <v>28</v>
      </c>
      <c r="M8" s="499" t="s">
        <v>29</v>
      </c>
      <c r="N8" s="499" t="s">
        <v>30</v>
      </c>
      <c r="O8" s="499" t="s">
        <v>31</v>
      </c>
      <c r="P8" s="13" t="s">
        <v>33</v>
      </c>
    </row>
    <row r="9" spans="1:17" ht="32.25" customHeight="1">
      <c r="A9" s="506"/>
      <c r="B9" s="503"/>
      <c r="C9" s="502"/>
      <c r="D9" s="500"/>
      <c r="E9" s="500"/>
      <c r="F9" s="500"/>
      <c r="G9" s="500"/>
      <c r="H9" s="500"/>
      <c r="I9" s="500"/>
      <c r="J9" s="500"/>
      <c r="K9" s="500"/>
      <c r="L9" s="500"/>
      <c r="M9" s="500"/>
      <c r="N9" s="500"/>
      <c r="O9" s="500"/>
      <c r="P9" s="13" t="s">
        <v>85</v>
      </c>
    </row>
    <row r="10" spans="1:17">
      <c r="A10" s="42" t="s">
        <v>93</v>
      </c>
      <c r="B10" s="14" t="s">
        <v>503</v>
      </c>
      <c r="C10" s="214">
        <v>160.19</v>
      </c>
      <c r="D10" s="216">
        <v>159.66341248426008</v>
      </c>
      <c r="E10" s="216">
        <v>160.62616790445688</v>
      </c>
      <c r="F10" s="219">
        <v>160.52000000000001</v>
      </c>
      <c r="G10" s="332">
        <v>157.19999999999999</v>
      </c>
      <c r="H10" s="332">
        <v>157.38</v>
      </c>
      <c r="I10" s="332">
        <v>156.93</v>
      </c>
      <c r="J10" s="332">
        <v>158.75</v>
      </c>
      <c r="K10" s="332">
        <v>157.84170551744648</v>
      </c>
      <c r="L10" s="216">
        <v>158.18556946778719</v>
      </c>
      <c r="M10" s="426">
        <v>158.66999999999999</v>
      </c>
      <c r="N10" s="426">
        <v>159.63</v>
      </c>
      <c r="O10" s="426">
        <v>159.86000000000001</v>
      </c>
      <c r="P10" s="425"/>
    </row>
    <row r="11" spans="1:17">
      <c r="A11" s="42" t="s">
        <v>94</v>
      </c>
      <c r="B11" s="14" t="s">
        <v>504</v>
      </c>
      <c r="C11" s="214">
        <v>797</v>
      </c>
      <c r="D11" s="216">
        <v>796.96837386901291</v>
      </c>
      <c r="E11" s="216">
        <v>796.96837386901291</v>
      </c>
      <c r="F11" s="219">
        <v>796.97</v>
      </c>
      <c r="G11" s="216">
        <v>796.97</v>
      </c>
      <c r="H11" s="216">
        <v>796.97</v>
      </c>
      <c r="I11" s="216">
        <v>796.8</v>
      </c>
      <c r="J11" s="216">
        <v>796.8</v>
      </c>
      <c r="K11" s="216">
        <v>796.79547249276129</v>
      </c>
      <c r="L11" s="216">
        <v>796.79547249276129</v>
      </c>
      <c r="M11" s="427">
        <v>796.8</v>
      </c>
      <c r="N11" s="427">
        <v>796.8</v>
      </c>
      <c r="O11" s="427">
        <v>796.8</v>
      </c>
      <c r="P11" s="425"/>
    </row>
    <row r="12" spans="1:17">
      <c r="A12" s="42" t="s">
        <v>95</v>
      </c>
      <c r="B12" s="14" t="s">
        <v>505</v>
      </c>
      <c r="C12" s="214">
        <v>1170.57</v>
      </c>
      <c r="D12" s="216">
        <v>1182.2834180927696</v>
      </c>
      <c r="E12" s="216">
        <v>1182.3930572424988</v>
      </c>
      <c r="F12" s="219">
        <v>1182.01</v>
      </c>
      <c r="G12" s="216">
        <v>1161.01</v>
      </c>
      <c r="H12" s="333">
        <v>1160.81</v>
      </c>
      <c r="I12" s="216">
        <v>1162</v>
      </c>
      <c r="J12" s="216">
        <v>1170.78</v>
      </c>
      <c r="K12" s="216">
        <v>1180.2326337183417</v>
      </c>
      <c r="L12" s="216">
        <v>1189.4040615303693</v>
      </c>
      <c r="M12" s="428">
        <v>1191.54</v>
      </c>
      <c r="N12" s="428">
        <v>1204.58</v>
      </c>
      <c r="O12" s="428">
        <v>1210.1099999999999</v>
      </c>
      <c r="P12" s="425"/>
    </row>
    <row r="13" spans="1:17" ht="24.75" customHeight="1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</row>
    <row r="14" spans="1:17">
      <c r="B14" s="10" t="s">
        <v>11</v>
      </c>
    </row>
    <row r="15" spans="1:17" s="1" customFormat="1" ht="15" customHeight="1">
      <c r="B15" s="498"/>
      <c r="C15" s="498"/>
      <c r="D15" s="498"/>
      <c r="E15" s="498"/>
      <c r="F15" s="498"/>
      <c r="G15" s="498"/>
      <c r="H15" s="498"/>
      <c r="I15" s="498"/>
      <c r="J15" s="498"/>
      <c r="K15" s="498"/>
      <c r="L15" s="498"/>
      <c r="M15" s="498"/>
      <c r="N15" s="498"/>
      <c r="O15" s="498"/>
      <c r="Q15" s="5"/>
    </row>
    <row r="18" spans="1:13" ht="18.75">
      <c r="A18" s="82" t="s">
        <v>630</v>
      </c>
      <c r="B18" s="4"/>
      <c r="F18" s="40" t="s">
        <v>89</v>
      </c>
      <c r="M18" s="41" t="s">
        <v>589</v>
      </c>
    </row>
    <row r="22" spans="1:13">
      <c r="C22" s="215"/>
      <c r="D22" s="215"/>
      <c r="E22" s="215"/>
      <c r="G22" s="215"/>
      <c r="H22" s="215"/>
    </row>
    <row r="23" spans="1:13">
      <c r="C23" s="215"/>
      <c r="D23" s="217"/>
      <c r="E23" s="215"/>
      <c r="G23" s="215"/>
      <c r="H23" s="215"/>
    </row>
    <row r="24" spans="1:13">
      <c r="D24" s="218"/>
      <c r="G24" s="215"/>
      <c r="H24" s="215"/>
    </row>
    <row r="25" spans="1:13">
      <c r="D25" s="218"/>
    </row>
  </sheetData>
  <mergeCells count="18">
    <mergeCell ref="A5:P5"/>
    <mergeCell ref="A7:A9"/>
    <mergeCell ref="O8:O9"/>
    <mergeCell ref="B15:O15"/>
    <mergeCell ref="K8:K9"/>
    <mergeCell ref="L8:L9"/>
    <mergeCell ref="M8:M9"/>
    <mergeCell ref="N8:N9"/>
    <mergeCell ref="I8:I9"/>
    <mergeCell ref="C7:C9"/>
    <mergeCell ref="B7:B9"/>
    <mergeCell ref="D7:O7"/>
    <mergeCell ref="D8:D9"/>
    <mergeCell ref="E8:E9"/>
    <mergeCell ref="J8:J9"/>
    <mergeCell ref="F8:F9"/>
    <mergeCell ref="G8:G9"/>
    <mergeCell ref="H8:H9"/>
  </mergeCells>
  <phoneticPr fontId="7" type="noConversion"/>
  <pageMargins left="0.75" right="0.75" top="1" bottom="1" header="0.5" footer="0.5"/>
  <pageSetup scale="63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P14"/>
  <sheetViews>
    <sheetView workbookViewId="0">
      <selection activeCell="A14" sqref="A14"/>
    </sheetView>
  </sheetViews>
  <sheetFormatPr defaultRowHeight="15.75"/>
  <cols>
    <col min="1" max="1" width="14.85546875" style="21" customWidth="1"/>
    <col min="2" max="2" width="31" style="21" customWidth="1"/>
    <col min="3" max="3" width="30.28515625" style="21" customWidth="1"/>
    <col min="4" max="4" width="28.42578125" style="21" customWidth="1"/>
    <col min="5" max="5" width="15.7109375" style="21" customWidth="1"/>
    <col min="6" max="6" width="14.42578125" style="21" customWidth="1"/>
    <col min="7" max="7" width="28.42578125" style="21" customWidth="1"/>
    <col min="8" max="8" width="15.42578125" style="21" customWidth="1"/>
    <col min="9" max="9" width="17.28515625" style="21" customWidth="1"/>
    <col min="10" max="10" width="16.7109375" style="21" customWidth="1"/>
    <col min="11" max="11" width="14.85546875" style="21" customWidth="1"/>
    <col min="12" max="12" width="17.5703125" style="21" customWidth="1"/>
    <col min="13" max="13" width="21.28515625" style="21" customWidth="1"/>
    <col min="14" max="14" width="18.85546875" style="21" customWidth="1"/>
    <col min="15" max="15" width="15.5703125" style="21" customWidth="1"/>
    <col min="16" max="16384" width="9.140625" style="21"/>
  </cols>
  <sheetData>
    <row r="1" spans="1:16" ht="17.25" customHeight="1">
      <c r="G1" s="16" t="s">
        <v>19</v>
      </c>
    </row>
    <row r="2" spans="1:16">
      <c r="A2" s="1" t="s">
        <v>499</v>
      </c>
    </row>
    <row r="3" spans="1:16">
      <c r="A3" s="1" t="s">
        <v>500</v>
      </c>
    </row>
    <row r="5" spans="1:16">
      <c r="A5" s="508" t="s">
        <v>80</v>
      </c>
      <c r="B5" s="508"/>
      <c r="C5" s="508"/>
      <c r="D5" s="508"/>
      <c r="E5" s="508"/>
      <c r="F5" s="508"/>
      <c r="G5" s="508"/>
      <c r="H5" s="24"/>
      <c r="I5" s="24"/>
      <c r="J5" s="24"/>
      <c r="K5" s="24"/>
      <c r="L5" s="24"/>
      <c r="M5" s="24"/>
      <c r="N5" s="24"/>
      <c r="O5" s="24"/>
    </row>
    <row r="6" spans="1:16">
      <c r="B6" s="23"/>
      <c r="C6" s="23"/>
      <c r="D6" s="23"/>
      <c r="E6" s="23"/>
      <c r="F6" s="23"/>
      <c r="G6" s="250" t="s">
        <v>7</v>
      </c>
      <c r="H6" s="23"/>
      <c r="I6" s="23"/>
      <c r="J6" s="23"/>
      <c r="K6" s="23"/>
      <c r="L6" s="23"/>
      <c r="M6" s="23"/>
      <c r="N6" s="23"/>
      <c r="O6" s="23"/>
    </row>
    <row r="7" spans="1:16" s="127" customFormat="1" ht="46.5" customHeight="1">
      <c r="A7" s="516" t="s">
        <v>14</v>
      </c>
      <c r="B7" s="517"/>
      <c r="C7" s="509" t="s">
        <v>496</v>
      </c>
      <c r="D7" s="509" t="s">
        <v>497</v>
      </c>
      <c r="E7" s="511" t="s">
        <v>598</v>
      </c>
      <c r="F7" s="512"/>
      <c r="G7" s="509" t="s">
        <v>599</v>
      </c>
      <c r="P7" s="128"/>
    </row>
    <row r="8" spans="1:16" s="127" customFormat="1" ht="23.25" customHeight="1">
      <c r="A8" s="516"/>
      <c r="B8" s="517"/>
      <c r="C8" s="510"/>
      <c r="D8" s="510"/>
      <c r="E8" s="513"/>
      <c r="F8" s="514"/>
      <c r="G8" s="510"/>
    </row>
    <row r="9" spans="1:16" s="127" customFormat="1" ht="64.5" customHeight="1">
      <c r="A9" s="129" t="s">
        <v>93</v>
      </c>
      <c r="B9" s="130" t="s">
        <v>77</v>
      </c>
      <c r="C9" s="226">
        <v>0</v>
      </c>
      <c r="D9" s="226">
        <v>0</v>
      </c>
      <c r="E9" s="515">
        <v>0</v>
      </c>
      <c r="F9" s="515"/>
      <c r="G9" s="226">
        <v>0</v>
      </c>
      <c r="I9" s="131"/>
    </row>
    <row r="10" spans="1:16" s="127" customFormat="1" ht="64.5" customHeight="1">
      <c r="A10" s="129" t="s">
        <v>94</v>
      </c>
      <c r="B10" s="130" t="s">
        <v>78</v>
      </c>
      <c r="C10" s="226">
        <v>0</v>
      </c>
      <c r="D10" s="226">
        <v>0</v>
      </c>
      <c r="E10" s="515">
        <v>0</v>
      </c>
      <c r="F10" s="515"/>
      <c r="G10" s="226">
        <v>0</v>
      </c>
      <c r="I10" s="131"/>
    </row>
    <row r="11" spans="1:16" s="127" customFormat="1" ht="65.25" customHeight="1">
      <c r="A11" s="129" t="s">
        <v>95</v>
      </c>
      <c r="B11" s="130" t="s">
        <v>79</v>
      </c>
      <c r="C11" s="226">
        <v>0</v>
      </c>
      <c r="D11" s="226">
        <v>0</v>
      </c>
      <c r="E11" s="507">
        <v>0</v>
      </c>
      <c r="F11" s="507"/>
      <c r="G11" s="226">
        <v>0</v>
      </c>
    </row>
    <row r="12" spans="1:16" s="127" customFormat="1" ht="18.75"/>
    <row r="13" spans="1:16" s="127" customFormat="1" ht="18.75"/>
    <row r="14" spans="1:16" s="127" customFormat="1" ht="18.75">
      <c r="A14" s="82" t="s">
        <v>630</v>
      </c>
      <c r="B14" s="132"/>
      <c r="D14" s="133" t="s">
        <v>89</v>
      </c>
      <c r="F14" s="133" t="s">
        <v>508</v>
      </c>
    </row>
  </sheetData>
  <mergeCells count="10">
    <mergeCell ref="E11:F11"/>
    <mergeCell ref="A5:G5"/>
    <mergeCell ref="G7:G8"/>
    <mergeCell ref="E7:F8"/>
    <mergeCell ref="E9:F9"/>
    <mergeCell ref="E10:F10"/>
    <mergeCell ref="D7:D8"/>
    <mergeCell ref="A7:A8"/>
    <mergeCell ref="C7:C8"/>
    <mergeCell ref="B7:B8"/>
  </mergeCells>
  <phoneticPr fontId="7" type="noConversion"/>
  <pageMargins left="0.75" right="0.75" top="1" bottom="1" header="0.5" footer="0.5"/>
  <pageSetup scale="7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</sheetPr>
  <dimension ref="A1:P20"/>
  <sheetViews>
    <sheetView topLeftCell="A10" zoomScaleSheetLayoutView="75" workbookViewId="0">
      <selection activeCell="A19" sqref="A19"/>
    </sheetView>
  </sheetViews>
  <sheetFormatPr defaultRowHeight="15.75"/>
  <cols>
    <col min="1" max="1" width="7.28515625" style="2" customWidth="1"/>
    <col min="2" max="2" width="41" style="2" customWidth="1"/>
    <col min="3" max="3" width="31.85546875" style="2" customWidth="1"/>
    <col min="4" max="4" width="31.28515625" style="2" customWidth="1"/>
    <col min="5" max="5" width="23.7109375" style="2" customWidth="1"/>
    <col min="6" max="6" width="24.7109375" style="2" customWidth="1"/>
    <col min="7" max="7" width="18.42578125" style="2" customWidth="1"/>
    <col min="8" max="8" width="29.85546875" style="2" customWidth="1"/>
    <col min="9" max="9" width="29.140625" style="2" customWidth="1"/>
    <col min="10" max="10" width="33" style="2" customWidth="1"/>
    <col min="11" max="11" width="29.85546875" style="2" customWidth="1"/>
    <col min="12" max="12" width="34.28515625" style="2" customWidth="1"/>
    <col min="13" max="13" width="27.140625" style="2" customWidth="1"/>
    <col min="14" max="14" width="36.85546875" style="2" customWidth="1"/>
    <col min="15" max="16384" width="9.140625" style="2"/>
  </cols>
  <sheetData>
    <row r="1" spans="1:16" s="16" customFormat="1" ht="27.75" customHeight="1">
      <c r="G1" s="16" t="s">
        <v>34</v>
      </c>
    </row>
    <row r="2" spans="1:16">
      <c r="A2" s="1" t="s">
        <v>499</v>
      </c>
      <c r="M2" s="520"/>
      <c r="N2" s="520"/>
    </row>
    <row r="3" spans="1:16">
      <c r="A3" s="1" t="s">
        <v>500</v>
      </c>
      <c r="M3" s="1"/>
      <c r="N3" s="20" t="s">
        <v>12</v>
      </c>
    </row>
    <row r="4" spans="1:16"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</row>
    <row r="5" spans="1:16">
      <c r="A5" s="508" t="s">
        <v>86</v>
      </c>
      <c r="B5" s="508"/>
      <c r="C5" s="508"/>
      <c r="D5" s="508"/>
      <c r="E5" s="508"/>
      <c r="F5" s="508"/>
      <c r="G5" s="508"/>
      <c r="H5" s="32"/>
      <c r="I5" s="32"/>
      <c r="J5" s="32"/>
      <c r="K5" s="32"/>
      <c r="L5" s="32"/>
      <c r="M5" s="32"/>
      <c r="N5" s="32"/>
    </row>
    <row r="6" spans="1:16">
      <c r="B6" s="34"/>
      <c r="C6" s="34"/>
      <c r="E6" s="34"/>
      <c r="F6" s="34"/>
      <c r="G6" s="251" t="s">
        <v>7</v>
      </c>
      <c r="I6" s="34"/>
      <c r="J6" s="34"/>
      <c r="K6" s="34"/>
      <c r="L6" s="34"/>
      <c r="M6" s="34"/>
      <c r="N6" s="34"/>
    </row>
    <row r="7" spans="1:16" s="38" customFormat="1" ht="42" customHeight="1">
      <c r="A7" s="495" t="s">
        <v>14</v>
      </c>
      <c r="B7" s="518" t="s">
        <v>15</v>
      </c>
      <c r="C7" s="453" t="s">
        <v>600</v>
      </c>
      <c r="D7" s="453" t="s">
        <v>497</v>
      </c>
      <c r="E7" s="521" t="s">
        <v>614</v>
      </c>
      <c r="F7" s="522"/>
      <c r="G7" s="523" t="s">
        <v>615</v>
      </c>
      <c r="H7" s="35"/>
      <c r="I7" s="35"/>
      <c r="J7" s="35"/>
      <c r="K7" s="35"/>
      <c r="L7" s="35"/>
      <c r="M7" s="36"/>
      <c r="N7" s="37"/>
      <c r="O7" s="37"/>
      <c r="P7" s="37"/>
    </row>
    <row r="8" spans="1:16" s="38" customFormat="1" ht="54" customHeight="1">
      <c r="A8" s="495"/>
      <c r="B8" s="519"/>
      <c r="C8" s="454"/>
      <c r="D8" s="454"/>
      <c r="E8" s="19" t="s">
        <v>4</v>
      </c>
      <c r="F8" s="39" t="s">
        <v>81</v>
      </c>
      <c r="G8" s="523"/>
      <c r="H8" s="37"/>
      <c r="I8" s="37"/>
      <c r="J8" s="37"/>
      <c r="K8" s="37"/>
      <c r="L8" s="37"/>
      <c r="M8" s="37"/>
      <c r="N8" s="37"/>
      <c r="O8" s="37"/>
      <c r="P8" s="37"/>
    </row>
    <row r="9" spans="1:16" s="11" customFormat="1" ht="45" customHeight="1">
      <c r="A9" s="42" t="s">
        <v>93</v>
      </c>
      <c r="B9" s="33" t="s">
        <v>76</v>
      </c>
      <c r="C9" s="198">
        <v>0</v>
      </c>
      <c r="D9" s="198">
        <v>0</v>
      </c>
      <c r="E9" s="198">
        <v>0</v>
      </c>
      <c r="F9" s="198">
        <v>0</v>
      </c>
      <c r="G9" s="334">
        <v>0</v>
      </c>
      <c r="H9" s="7"/>
      <c r="I9" s="7"/>
      <c r="J9" s="7"/>
      <c r="K9" s="7"/>
      <c r="L9" s="7"/>
      <c r="M9" s="7"/>
      <c r="N9" s="7"/>
      <c r="O9" s="7"/>
      <c r="P9" s="7"/>
    </row>
    <row r="10" spans="1:16" s="11" customFormat="1" ht="45" customHeight="1">
      <c r="A10" s="42" t="s">
        <v>94</v>
      </c>
      <c r="B10" s="33" t="s">
        <v>594</v>
      </c>
      <c r="C10" s="198">
        <v>417071</v>
      </c>
      <c r="D10" s="198">
        <v>500000</v>
      </c>
      <c r="E10" s="198">
        <v>125000</v>
      </c>
      <c r="F10" s="198"/>
      <c r="G10" s="334">
        <f>IF(E10=0,"",F10/E10)</f>
        <v>0</v>
      </c>
      <c r="H10" s="7"/>
      <c r="I10" s="7"/>
      <c r="J10" s="7"/>
      <c r="K10" s="7"/>
      <c r="L10" s="7"/>
      <c r="M10" s="7"/>
      <c r="N10" s="7"/>
      <c r="O10" s="7"/>
      <c r="P10" s="7"/>
    </row>
    <row r="11" spans="1:16" s="11" customFormat="1" ht="55.5" customHeight="1">
      <c r="A11" s="42" t="s">
        <v>95</v>
      </c>
      <c r="B11" s="33" t="s">
        <v>72</v>
      </c>
      <c r="C11" s="198">
        <v>0</v>
      </c>
      <c r="D11" s="198">
        <v>0</v>
      </c>
      <c r="E11" s="198">
        <v>0</v>
      </c>
      <c r="F11" s="198">
        <v>0</v>
      </c>
      <c r="G11" s="334">
        <v>0</v>
      </c>
      <c r="H11" s="7"/>
      <c r="I11" s="7"/>
      <c r="J11" s="7"/>
      <c r="K11" s="7"/>
      <c r="L11" s="7"/>
      <c r="M11" s="7"/>
      <c r="N11" s="7"/>
      <c r="O11" s="7"/>
      <c r="P11" s="7"/>
    </row>
    <row r="12" spans="1:16" s="11" customFormat="1" ht="45" customHeight="1">
      <c r="A12" s="42" t="s">
        <v>96</v>
      </c>
      <c r="B12" s="33" t="s">
        <v>73</v>
      </c>
      <c r="C12" s="198">
        <v>0</v>
      </c>
      <c r="D12" s="198">
        <v>0</v>
      </c>
      <c r="E12" s="198">
        <v>0</v>
      </c>
      <c r="F12" s="198">
        <v>0</v>
      </c>
      <c r="G12" s="334">
        <v>0</v>
      </c>
      <c r="H12" s="7"/>
      <c r="I12" s="7"/>
      <c r="J12" s="7"/>
      <c r="K12" s="7"/>
      <c r="L12" s="7"/>
      <c r="M12" s="7"/>
      <c r="N12" s="7"/>
      <c r="O12" s="7"/>
      <c r="P12" s="7"/>
    </row>
    <row r="13" spans="1:16" s="11" customFormat="1" ht="45" customHeight="1">
      <c r="A13" s="42" t="s">
        <v>97</v>
      </c>
      <c r="B13" s="33" t="s">
        <v>74</v>
      </c>
      <c r="C13" s="198">
        <v>525000</v>
      </c>
      <c r="D13" s="198">
        <v>500000</v>
      </c>
      <c r="E13" s="198">
        <v>125000</v>
      </c>
      <c r="F13" s="198"/>
      <c r="G13" s="334">
        <f>IF(E13=0,"",F13/E13)</f>
        <v>0</v>
      </c>
      <c r="H13" s="7"/>
      <c r="I13" s="7"/>
      <c r="J13" s="7"/>
      <c r="K13" s="7"/>
      <c r="L13" s="7"/>
      <c r="M13" s="7"/>
      <c r="N13" s="7"/>
      <c r="O13" s="7"/>
      <c r="P13" s="7"/>
    </row>
    <row r="14" spans="1:16" s="11" customFormat="1" ht="46.5" customHeight="1">
      <c r="A14" s="42" t="s">
        <v>98</v>
      </c>
      <c r="B14" s="33" t="s">
        <v>75</v>
      </c>
      <c r="C14" s="198">
        <v>262848</v>
      </c>
      <c r="D14" s="198">
        <v>800000</v>
      </c>
      <c r="E14" s="198">
        <v>400000</v>
      </c>
      <c r="F14" s="198"/>
      <c r="G14" s="334">
        <v>0</v>
      </c>
      <c r="H14" s="7"/>
      <c r="I14" s="7"/>
      <c r="J14" s="7"/>
      <c r="K14" s="7"/>
      <c r="L14" s="7"/>
      <c r="M14" s="7"/>
      <c r="N14" s="7"/>
      <c r="O14" s="7"/>
      <c r="P14" s="7"/>
    </row>
    <row r="15" spans="1:16" s="11" customFormat="1" ht="46.5" customHeight="1">
      <c r="A15" s="42" t="s">
        <v>99</v>
      </c>
      <c r="B15" s="33" t="s">
        <v>87</v>
      </c>
      <c r="C15" s="198">
        <v>0</v>
      </c>
      <c r="D15" s="198">
        <v>0</v>
      </c>
      <c r="E15" s="198">
        <v>0</v>
      </c>
      <c r="F15" s="198">
        <v>0</v>
      </c>
      <c r="G15" s="334">
        <v>0</v>
      </c>
      <c r="H15" s="7"/>
      <c r="I15" s="7"/>
      <c r="J15" s="7"/>
      <c r="K15" s="7"/>
      <c r="L15" s="7"/>
      <c r="M15" s="7"/>
      <c r="N15" s="7"/>
      <c r="O15" s="7"/>
      <c r="P15" s="7"/>
    </row>
    <row r="17" spans="1:6">
      <c r="B17" s="335"/>
    </row>
    <row r="19" spans="1:6" ht="20.25" customHeight="1">
      <c r="A19" s="82" t="s">
        <v>630</v>
      </c>
      <c r="B19" s="4"/>
      <c r="D19" s="41" t="s">
        <v>89</v>
      </c>
      <c r="E19" s="76" t="s">
        <v>588</v>
      </c>
    </row>
    <row r="20" spans="1:6" ht="20.25" customHeight="1">
      <c r="B20" s="4"/>
      <c r="C20" s="40"/>
      <c r="D20" s="40"/>
      <c r="F20" s="41"/>
    </row>
  </sheetData>
  <mergeCells count="8">
    <mergeCell ref="A5:G5"/>
    <mergeCell ref="B7:B8"/>
    <mergeCell ref="C7:C8"/>
    <mergeCell ref="M2:N2"/>
    <mergeCell ref="A7:A8"/>
    <mergeCell ref="D7:D8"/>
    <mergeCell ref="E7:F7"/>
    <mergeCell ref="G7:G8"/>
  </mergeCells>
  <phoneticPr fontId="7" type="noConversion"/>
  <pageMargins left="0.75" right="0.75" top="1" bottom="1" header="0.5" footer="0.5"/>
  <pageSetup scale="61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FF00"/>
  </sheetPr>
  <dimension ref="A2:Q128"/>
  <sheetViews>
    <sheetView topLeftCell="A85" zoomScaleSheetLayoutView="100" workbookViewId="0">
      <selection activeCell="B114" sqref="B114"/>
    </sheetView>
  </sheetViews>
  <sheetFormatPr defaultRowHeight="15"/>
  <cols>
    <col min="1" max="1" width="8.42578125" style="440" customWidth="1"/>
    <col min="2" max="2" width="50.85546875" style="440" customWidth="1"/>
    <col min="3" max="3" width="18.42578125" style="441" customWidth="1"/>
    <col min="4" max="4" width="20.140625" style="442" customWidth="1"/>
    <col min="5" max="5" width="16.85546875" style="443" customWidth="1"/>
    <col min="6" max="6" width="16.7109375" style="443" customWidth="1"/>
    <col min="7" max="7" width="17.140625" style="444" customWidth="1"/>
    <col min="8" max="8" width="20.140625" style="372" customWidth="1"/>
    <col min="9" max="9" width="11.7109375" style="359" bestFit="1" customWidth="1"/>
    <col min="10" max="10" width="10.140625" style="359" bestFit="1" customWidth="1"/>
    <col min="11" max="11" width="9.140625" style="359"/>
    <col min="12" max="12" width="9.140625" style="379"/>
    <col min="13" max="16384" width="9.140625" style="380"/>
  </cols>
  <sheetData>
    <row r="2" spans="1:8" ht="15.75">
      <c r="A2" s="254"/>
      <c r="B2" s="254"/>
      <c r="C2" s="255"/>
      <c r="D2" s="256"/>
      <c r="E2" s="431"/>
      <c r="F2" s="431"/>
      <c r="G2" s="357" t="s">
        <v>35</v>
      </c>
      <c r="H2" s="358"/>
    </row>
    <row r="3" spans="1:8" ht="15.75">
      <c r="A3" s="257" t="s">
        <v>499</v>
      </c>
      <c r="B3" s="258"/>
      <c r="C3" s="259"/>
      <c r="D3" s="260"/>
      <c r="E3" s="432"/>
      <c r="F3" s="432"/>
      <c r="G3" s="360"/>
      <c r="H3" s="361"/>
    </row>
    <row r="4" spans="1:8" ht="15.75">
      <c r="A4" s="257" t="s">
        <v>500</v>
      </c>
      <c r="B4" s="258"/>
      <c r="C4" s="259"/>
      <c r="D4" s="260"/>
      <c r="E4" s="432"/>
      <c r="F4" s="432"/>
      <c r="G4" s="360"/>
      <c r="H4" s="361"/>
    </row>
    <row r="5" spans="1:8" ht="15.75">
      <c r="A5" s="257"/>
      <c r="B5" s="261"/>
      <c r="C5" s="259"/>
      <c r="D5" s="260"/>
      <c r="E5" s="432"/>
      <c r="F5" s="432"/>
      <c r="G5" s="360"/>
      <c r="H5" s="361"/>
    </row>
    <row r="6" spans="1:8" ht="15.75">
      <c r="A6" s="524" t="s">
        <v>218</v>
      </c>
      <c r="B6" s="524"/>
      <c r="C6" s="524"/>
      <c r="D6" s="524"/>
      <c r="E6" s="524"/>
      <c r="F6" s="524"/>
      <c r="G6" s="524"/>
      <c r="H6" s="362"/>
    </row>
    <row r="7" spans="1:8" ht="15.75">
      <c r="A7" s="254"/>
      <c r="B7" s="254"/>
      <c r="C7" s="255"/>
      <c r="D7" s="256"/>
      <c r="E7" s="431"/>
      <c r="F7" s="262"/>
      <c r="G7" s="363"/>
      <c r="H7" s="358"/>
    </row>
    <row r="8" spans="1:8" ht="15.75">
      <c r="A8" s="254"/>
      <c r="B8" s="254"/>
      <c r="C8" s="263"/>
      <c r="D8" s="256"/>
      <c r="E8" s="431"/>
      <c r="F8" s="431"/>
      <c r="G8" s="364" t="s">
        <v>7</v>
      </c>
      <c r="H8" s="358"/>
    </row>
    <row r="9" spans="1:8" ht="27.75" customHeight="1">
      <c r="A9" s="525" t="s">
        <v>13</v>
      </c>
      <c r="B9" s="527" t="s">
        <v>0</v>
      </c>
      <c r="C9" s="529" t="s">
        <v>496</v>
      </c>
      <c r="D9" s="529" t="s">
        <v>497</v>
      </c>
      <c r="E9" s="531" t="s">
        <v>631</v>
      </c>
      <c r="F9" s="532"/>
      <c r="G9" s="533" t="s">
        <v>632</v>
      </c>
      <c r="H9" s="358"/>
    </row>
    <row r="10" spans="1:8" ht="35.25" customHeight="1">
      <c r="A10" s="526"/>
      <c r="B10" s="528"/>
      <c r="C10" s="530"/>
      <c r="D10" s="530"/>
      <c r="E10" s="264" t="s">
        <v>4</v>
      </c>
      <c r="F10" s="264" t="s">
        <v>81</v>
      </c>
      <c r="G10" s="534"/>
      <c r="H10" s="358"/>
    </row>
    <row r="11" spans="1:8" ht="15.75">
      <c r="A11" s="265"/>
      <c r="B11" s="266" t="s">
        <v>1</v>
      </c>
      <c r="C11" s="267"/>
      <c r="D11" s="433"/>
      <c r="E11" s="434"/>
      <c r="F11" s="434"/>
      <c r="G11" s="435"/>
      <c r="H11" s="358"/>
    </row>
    <row r="12" spans="1:8" ht="15.75">
      <c r="A12" s="268" t="s">
        <v>510</v>
      </c>
      <c r="B12" s="365" t="s">
        <v>511</v>
      </c>
      <c r="C12" s="269"/>
      <c r="D12" s="283">
        <f>SUM(D13:D19)</f>
        <v>7250000</v>
      </c>
      <c r="E12" s="283">
        <v>2500000</v>
      </c>
      <c r="F12" s="366">
        <f>F13+F14+F15+F16+F17</f>
        <v>758585</v>
      </c>
      <c r="G12" s="367">
        <f>IF(F12=0,"0",F12/D12)</f>
        <v>0.10463241379310345</v>
      </c>
      <c r="H12" s="358"/>
    </row>
    <row r="13" spans="1:8" ht="15.75">
      <c r="A13" s="268"/>
      <c r="B13" s="368" t="s">
        <v>512</v>
      </c>
      <c r="C13" s="369"/>
      <c r="D13" s="370">
        <v>1800000</v>
      </c>
      <c r="E13" s="366">
        <v>0</v>
      </c>
      <c r="F13" s="366">
        <v>0</v>
      </c>
      <c r="G13" s="367" t="str">
        <f t="shared" ref="G13:G78" si="0">IF(F13=0,"0",F13/D13)</f>
        <v>0</v>
      </c>
      <c r="H13" s="358"/>
    </row>
    <row r="14" spans="1:8" ht="15.75">
      <c r="A14" s="268"/>
      <c r="B14" s="368" t="s">
        <v>513</v>
      </c>
      <c r="C14" s="369"/>
      <c r="D14" s="370">
        <v>1700000</v>
      </c>
      <c r="E14" s="366">
        <v>0</v>
      </c>
      <c r="F14" s="366">
        <v>0</v>
      </c>
      <c r="G14" s="367" t="str">
        <f t="shared" si="0"/>
        <v>0</v>
      </c>
      <c r="H14" s="358"/>
    </row>
    <row r="15" spans="1:8" ht="15.75">
      <c r="A15" s="268"/>
      <c r="B15" s="368" t="s">
        <v>514</v>
      </c>
      <c r="C15" s="269"/>
      <c r="D15" s="370">
        <v>500000</v>
      </c>
      <c r="E15" s="366">
        <v>0</v>
      </c>
      <c r="F15" s="366">
        <v>136096</v>
      </c>
      <c r="G15" s="367">
        <f t="shared" si="0"/>
        <v>0.27219199999999999</v>
      </c>
      <c r="H15" s="358"/>
    </row>
    <row r="16" spans="1:8" ht="15.75">
      <c r="A16" s="268"/>
      <c r="B16" s="368" t="s">
        <v>515</v>
      </c>
      <c r="C16" s="269"/>
      <c r="D16" s="370">
        <v>500000</v>
      </c>
      <c r="E16" s="366">
        <v>0</v>
      </c>
      <c r="F16" s="366">
        <v>622489</v>
      </c>
      <c r="G16" s="367">
        <f t="shared" si="0"/>
        <v>1.2449779999999999</v>
      </c>
      <c r="H16" s="371"/>
    </row>
    <row r="17" spans="1:8" ht="15.75">
      <c r="A17" s="271"/>
      <c r="B17" s="368" t="s">
        <v>516</v>
      </c>
      <c r="C17" s="269"/>
      <c r="D17" s="370">
        <v>500000</v>
      </c>
      <c r="E17" s="366">
        <v>0</v>
      </c>
      <c r="F17" s="366">
        <v>0</v>
      </c>
      <c r="G17" s="367" t="str">
        <f t="shared" si="0"/>
        <v>0</v>
      </c>
    </row>
    <row r="18" spans="1:8" ht="30">
      <c r="A18" s="268"/>
      <c r="B18" s="368" t="s">
        <v>517</v>
      </c>
      <c r="C18" s="269"/>
      <c r="D18" s="370">
        <v>750000</v>
      </c>
      <c r="E18" s="366">
        <v>750000</v>
      </c>
      <c r="F18" s="366">
        <f>47749.52+54056.43</f>
        <v>101805.95</v>
      </c>
      <c r="G18" s="367">
        <f t="shared" si="0"/>
        <v>0.13574126666666667</v>
      </c>
    </row>
    <row r="19" spans="1:8" ht="15.75">
      <c r="A19" s="268"/>
      <c r="B19" s="368" t="s">
        <v>518</v>
      </c>
      <c r="C19" s="366"/>
      <c r="D19" s="370">
        <v>1500000</v>
      </c>
      <c r="E19" s="366">
        <v>0</v>
      </c>
      <c r="F19" s="366">
        <v>0</v>
      </c>
      <c r="G19" s="367" t="str">
        <f t="shared" si="0"/>
        <v>0</v>
      </c>
    </row>
    <row r="20" spans="1:8" ht="15.75">
      <c r="A20" s="268" t="s">
        <v>519</v>
      </c>
      <c r="B20" s="365" t="s">
        <v>520</v>
      </c>
      <c r="C20" s="369"/>
      <c r="D20" s="283">
        <v>1500000</v>
      </c>
      <c r="E20" s="283">
        <v>0</v>
      </c>
      <c r="F20" s="366">
        <v>0</v>
      </c>
      <c r="G20" s="367" t="str">
        <f t="shared" si="0"/>
        <v>0</v>
      </c>
    </row>
    <row r="21" spans="1:8" ht="15.75">
      <c r="A21" s="268" t="s">
        <v>521</v>
      </c>
      <c r="B21" s="365" t="s">
        <v>522</v>
      </c>
      <c r="C21" s="269"/>
      <c r="D21" s="283">
        <f>SUM(D22:D23)</f>
        <v>18000000</v>
      </c>
      <c r="E21" s="283">
        <f>E22+E23</f>
        <v>18000000</v>
      </c>
      <c r="F21" s="283">
        <f>F22+F23</f>
        <v>24641932</v>
      </c>
      <c r="G21" s="367">
        <f t="shared" si="0"/>
        <v>1.3689962222222223</v>
      </c>
    </row>
    <row r="22" spans="1:8" ht="15.75">
      <c r="A22" s="268"/>
      <c r="B22" s="368" t="s">
        <v>523</v>
      </c>
      <c r="C22" s="269"/>
      <c r="D22" s="370">
        <v>8000000</v>
      </c>
      <c r="E22" s="366">
        <v>8000000</v>
      </c>
      <c r="F22" s="366">
        <v>0</v>
      </c>
      <c r="G22" s="367" t="str">
        <f t="shared" si="0"/>
        <v>0</v>
      </c>
    </row>
    <row r="23" spans="1:8" ht="15.75">
      <c r="A23" s="268"/>
      <c r="B23" s="368" t="s">
        <v>524</v>
      </c>
      <c r="C23" s="269"/>
      <c r="D23" s="370">
        <v>10000000</v>
      </c>
      <c r="E23" s="366">
        <v>10000000</v>
      </c>
      <c r="F23" s="366">
        <f>9814350+14827582</f>
        <v>24641932</v>
      </c>
      <c r="G23" s="367">
        <f t="shared" si="0"/>
        <v>2.4641932</v>
      </c>
    </row>
    <row r="24" spans="1:8" ht="15.75">
      <c r="A24" s="268"/>
      <c r="B24" s="436" t="s">
        <v>633</v>
      </c>
      <c r="C24" s="269"/>
      <c r="D24" s="370">
        <v>0</v>
      </c>
      <c r="E24" s="366">
        <v>0</v>
      </c>
      <c r="F24" s="366">
        <v>2665000</v>
      </c>
      <c r="G24" s="367"/>
    </row>
    <row r="25" spans="1:8" ht="15.75">
      <c r="A25" s="268"/>
      <c r="B25" s="436" t="s">
        <v>634</v>
      </c>
      <c r="C25" s="269"/>
      <c r="D25" s="370">
        <v>0</v>
      </c>
      <c r="E25" s="366">
        <v>0</v>
      </c>
      <c r="F25" s="366">
        <v>2070000</v>
      </c>
      <c r="G25" s="367"/>
    </row>
    <row r="26" spans="1:8" ht="15.75">
      <c r="A26" s="268" t="s">
        <v>525</v>
      </c>
      <c r="B26" s="373" t="s">
        <v>526</v>
      </c>
      <c r="C26" s="269"/>
      <c r="D26" s="283">
        <f>SUM(D27:D30)</f>
        <v>80000000</v>
      </c>
      <c r="E26" s="283">
        <f>E27+E28+E29+E30</f>
        <v>54909000</v>
      </c>
      <c r="F26" s="283">
        <f>F27+F28+F29+F30</f>
        <v>58562400</v>
      </c>
      <c r="G26" s="367">
        <f t="shared" si="0"/>
        <v>0.73202999999999996</v>
      </c>
    </row>
    <row r="27" spans="1:8" ht="15.75">
      <c r="A27" s="268"/>
      <c r="B27" s="368" t="s">
        <v>527</v>
      </c>
      <c r="C27" s="269"/>
      <c r="D27" s="370">
        <v>65000000</v>
      </c>
      <c r="E27" s="366">
        <f>40625000+1984000</f>
        <v>42609000</v>
      </c>
      <c r="F27" s="366">
        <v>57053600</v>
      </c>
      <c r="G27" s="367">
        <f t="shared" si="0"/>
        <v>0.87774769230769234</v>
      </c>
    </row>
    <row r="28" spans="1:8" ht="15.75">
      <c r="A28" s="268"/>
      <c r="B28" s="368" t="s">
        <v>528</v>
      </c>
      <c r="C28" s="369"/>
      <c r="D28" s="370">
        <v>4500000</v>
      </c>
      <c r="E28" s="366">
        <v>4300000</v>
      </c>
      <c r="F28" s="366">
        <v>0</v>
      </c>
      <c r="G28" s="367" t="str">
        <f t="shared" si="0"/>
        <v>0</v>
      </c>
      <c r="H28" s="372">
        <f>+F28*1.2</f>
        <v>0</v>
      </c>
    </row>
    <row r="29" spans="1:8" ht="15.75">
      <c r="A29" s="268"/>
      <c r="B29" s="368" t="s">
        <v>529</v>
      </c>
      <c r="C29" s="269"/>
      <c r="D29" s="370">
        <v>2500000</v>
      </c>
      <c r="E29" s="366">
        <v>2000000</v>
      </c>
      <c r="F29" s="366">
        <v>1508800</v>
      </c>
      <c r="G29" s="367">
        <f t="shared" si="0"/>
        <v>0.60351999999999995</v>
      </c>
    </row>
    <row r="30" spans="1:8" ht="15.75">
      <c r="A30" s="268"/>
      <c r="B30" s="368" t="s">
        <v>530</v>
      </c>
      <c r="C30" s="369"/>
      <c r="D30" s="370">
        <v>8000000</v>
      </c>
      <c r="E30" s="366">
        <v>6000000</v>
      </c>
      <c r="F30" s="366"/>
      <c r="G30" s="367" t="str">
        <f t="shared" si="0"/>
        <v>0</v>
      </c>
    </row>
    <row r="31" spans="1:8" ht="15.75">
      <c r="A31" s="268" t="s">
        <v>417</v>
      </c>
      <c r="B31" s="365" t="s">
        <v>531</v>
      </c>
      <c r="C31" s="369"/>
      <c r="D31" s="283">
        <v>2100000</v>
      </c>
      <c r="E31" s="283">
        <v>1375000</v>
      </c>
      <c r="F31" s="366">
        <v>953298</v>
      </c>
      <c r="G31" s="367">
        <f t="shared" si="0"/>
        <v>0.45395142857142856</v>
      </c>
    </row>
    <row r="32" spans="1:8" ht="15.75">
      <c r="A32" s="268" t="s">
        <v>418</v>
      </c>
      <c r="B32" s="365" t="s">
        <v>532</v>
      </c>
      <c r="C32" s="369"/>
      <c r="D32" s="283">
        <v>2100000</v>
      </c>
      <c r="E32" s="283">
        <v>2100000</v>
      </c>
      <c r="F32" s="366">
        <v>0</v>
      </c>
      <c r="G32" s="367" t="str">
        <f t="shared" si="0"/>
        <v>0</v>
      </c>
    </row>
    <row r="33" spans="1:7" ht="15.75">
      <c r="A33" s="268" t="s">
        <v>419</v>
      </c>
      <c r="B33" s="365" t="s">
        <v>533</v>
      </c>
      <c r="C33" s="270">
        <v>548593</v>
      </c>
      <c r="D33" s="283">
        <v>600000</v>
      </c>
      <c r="E33" s="283"/>
      <c r="F33" s="366">
        <v>428925</v>
      </c>
      <c r="G33" s="367">
        <f t="shared" si="0"/>
        <v>0.71487500000000004</v>
      </c>
    </row>
    <row r="34" spans="1:7" ht="15.75">
      <c r="A34" s="268" t="s">
        <v>420</v>
      </c>
      <c r="B34" s="365" t="s">
        <v>534</v>
      </c>
      <c r="C34" s="270">
        <v>1300739</v>
      </c>
      <c r="D34" s="283">
        <v>1600000</v>
      </c>
      <c r="E34" s="283">
        <v>800000</v>
      </c>
      <c r="F34" s="366">
        <v>570376</v>
      </c>
      <c r="G34" s="367">
        <f t="shared" si="0"/>
        <v>0.356485</v>
      </c>
    </row>
    <row r="35" spans="1:7" ht="15.75">
      <c r="A35" s="268" t="s">
        <v>421</v>
      </c>
      <c r="B35" s="365" t="s">
        <v>535</v>
      </c>
      <c r="C35" s="270">
        <v>658730</v>
      </c>
      <c r="D35" s="283">
        <v>2000000</v>
      </c>
      <c r="E35" s="283">
        <v>0</v>
      </c>
      <c r="F35" s="366">
        <v>1949014</v>
      </c>
      <c r="G35" s="367">
        <f t="shared" si="0"/>
        <v>0.97450700000000001</v>
      </c>
    </row>
    <row r="36" spans="1:7" ht="15.75">
      <c r="A36" s="268" t="s">
        <v>422</v>
      </c>
      <c r="B36" s="365" t="s">
        <v>536</v>
      </c>
      <c r="C36" s="270">
        <v>639105.80000000005</v>
      </c>
      <c r="D36" s="283">
        <v>770000</v>
      </c>
      <c r="E36" s="283"/>
      <c r="F36" s="366">
        <v>455482</v>
      </c>
      <c r="G36" s="367">
        <f t="shared" si="0"/>
        <v>0.59153506493506491</v>
      </c>
    </row>
    <row r="37" spans="1:7" ht="15.75">
      <c r="A37" s="268" t="s">
        <v>423</v>
      </c>
      <c r="B37" s="365" t="s">
        <v>537</v>
      </c>
      <c r="C37" s="269"/>
      <c r="D37" s="283">
        <v>33000000</v>
      </c>
      <c r="E37" s="283">
        <v>8250000</v>
      </c>
      <c r="F37" s="366">
        <f>1059990.8+4645321+4000000</f>
        <v>9705311.8000000007</v>
      </c>
      <c r="G37" s="367">
        <f t="shared" si="0"/>
        <v>0.29410035757575759</v>
      </c>
    </row>
    <row r="38" spans="1:7" ht="15.75">
      <c r="A38" s="265"/>
      <c r="B38" s="266" t="s">
        <v>2</v>
      </c>
      <c r="C38" s="267"/>
      <c r="D38" s="437"/>
      <c r="E38" s="438"/>
      <c r="F38" s="438"/>
      <c r="G38" s="439" t="str">
        <f t="shared" si="0"/>
        <v>0</v>
      </c>
    </row>
    <row r="39" spans="1:7" ht="15.75">
      <c r="A39" s="268" t="s">
        <v>510</v>
      </c>
      <c r="B39" s="272" t="s">
        <v>538</v>
      </c>
      <c r="C39" s="269"/>
      <c r="D39" s="283">
        <v>1700000</v>
      </c>
      <c r="E39" s="366">
        <v>850000</v>
      </c>
      <c r="F39" s="366">
        <v>631722.76</v>
      </c>
      <c r="G39" s="367">
        <f t="shared" si="0"/>
        <v>0.37160162352941178</v>
      </c>
    </row>
    <row r="40" spans="1:7" ht="31.5">
      <c r="A40" s="268" t="s">
        <v>519</v>
      </c>
      <c r="B40" s="273" t="s">
        <v>539</v>
      </c>
      <c r="C40" s="269"/>
      <c r="D40" s="283">
        <v>1200000</v>
      </c>
      <c r="E40" s="366">
        <v>0</v>
      </c>
      <c r="F40" s="366">
        <v>504000</v>
      </c>
      <c r="G40" s="367">
        <f t="shared" si="0"/>
        <v>0.42</v>
      </c>
    </row>
    <row r="41" spans="1:7" ht="15.75">
      <c r="A41" s="268" t="s">
        <v>521</v>
      </c>
      <c r="B41" s="272" t="s">
        <v>540</v>
      </c>
      <c r="C41" s="269"/>
      <c r="D41" s="283">
        <v>1000000</v>
      </c>
      <c r="E41" s="366">
        <v>0</v>
      </c>
      <c r="F41" s="366">
        <v>0</v>
      </c>
      <c r="G41" s="367" t="str">
        <f t="shared" si="0"/>
        <v>0</v>
      </c>
    </row>
    <row r="42" spans="1:7" ht="15.75">
      <c r="A42" s="268" t="s">
        <v>525</v>
      </c>
      <c r="B42" s="272" t="s">
        <v>541</v>
      </c>
      <c r="C42" s="269"/>
      <c r="D42" s="283">
        <v>3000000</v>
      </c>
      <c r="E42" s="366">
        <v>0</v>
      </c>
      <c r="F42" s="366">
        <v>164004</v>
      </c>
      <c r="G42" s="367">
        <f t="shared" si="0"/>
        <v>5.4668000000000001E-2</v>
      </c>
    </row>
    <row r="43" spans="1:7" ht="31.5">
      <c r="A43" s="268" t="s">
        <v>417</v>
      </c>
      <c r="B43" s="273" t="s">
        <v>542</v>
      </c>
      <c r="C43" s="269"/>
      <c r="D43" s="283">
        <v>8000000</v>
      </c>
      <c r="E43" s="366">
        <v>2000000</v>
      </c>
      <c r="F43" s="366">
        <v>0</v>
      </c>
      <c r="G43" s="367" t="str">
        <f t="shared" si="0"/>
        <v>0</v>
      </c>
    </row>
    <row r="44" spans="1:7" ht="15.75">
      <c r="A44" s="268" t="s">
        <v>418</v>
      </c>
      <c r="B44" s="272" t="s">
        <v>543</v>
      </c>
      <c r="C44" s="270"/>
      <c r="D44" s="283">
        <v>2500000</v>
      </c>
      <c r="E44" s="366"/>
      <c r="F44" s="366">
        <v>0</v>
      </c>
      <c r="G44" s="367" t="str">
        <f t="shared" si="0"/>
        <v>0</v>
      </c>
    </row>
    <row r="45" spans="1:7" ht="15.75">
      <c r="A45" s="268" t="s">
        <v>419</v>
      </c>
      <c r="B45" s="274" t="s">
        <v>595</v>
      </c>
      <c r="C45" s="269"/>
      <c r="D45" s="283">
        <v>1800000</v>
      </c>
      <c r="E45" s="366">
        <v>1800000</v>
      </c>
      <c r="F45" s="366">
        <v>208289.67</v>
      </c>
      <c r="G45" s="367">
        <f t="shared" si="0"/>
        <v>0.11571648333333334</v>
      </c>
    </row>
    <row r="46" spans="1:7" ht="31.5">
      <c r="A46" s="268" t="s">
        <v>420</v>
      </c>
      <c r="B46" s="275" t="s">
        <v>544</v>
      </c>
      <c r="C46" s="269"/>
      <c r="D46" s="283">
        <v>11620000</v>
      </c>
      <c r="E46" s="366"/>
      <c r="F46" s="366">
        <v>0</v>
      </c>
      <c r="G46" s="367" t="str">
        <f t="shared" si="0"/>
        <v>0</v>
      </c>
    </row>
    <row r="47" spans="1:7" ht="15.75">
      <c r="A47" s="268" t="s">
        <v>421</v>
      </c>
      <c r="B47" s="274" t="s">
        <v>545</v>
      </c>
      <c r="C47" s="269"/>
      <c r="D47" s="283">
        <v>1500000</v>
      </c>
      <c r="E47" s="366"/>
      <c r="F47" s="374">
        <v>430750</v>
      </c>
      <c r="G47" s="367">
        <f t="shared" si="0"/>
        <v>0.28716666666666668</v>
      </c>
    </row>
    <row r="48" spans="1:7" ht="15.75">
      <c r="A48" s="268" t="s">
        <v>422</v>
      </c>
      <c r="B48" s="274" t="s">
        <v>546</v>
      </c>
      <c r="C48" s="269"/>
      <c r="D48" s="283">
        <v>15000000</v>
      </c>
      <c r="E48" s="366">
        <v>5000000</v>
      </c>
      <c r="F48" s="366">
        <v>3250000</v>
      </c>
      <c r="G48" s="367">
        <f t="shared" si="0"/>
        <v>0.21666666666666667</v>
      </c>
    </row>
    <row r="49" spans="1:7" ht="15.75">
      <c r="A49" s="268" t="s">
        <v>423</v>
      </c>
      <c r="B49" s="274" t="s">
        <v>547</v>
      </c>
      <c r="C49" s="269"/>
      <c r="D49" s="283">
        <v>700000</v>
      </c>
      <c r="E49" s="366">
        <v>700000</v>
      </c>
      <c r="F49" s="366">
        <v>0</v>
      </c>
      <c r="G49" s="367" t="str">
        <f t="shared" si="0"/>
        <v>0</v>
      </c>
    </row>
    <row r="50" spans="1:7" ht="15.75">
      <c r="A50" s="268" t="s">
        <v>424</v>
      </c>
      <c r="B50" s="274" t="s">
        <v>548</v>
      </c>
      <c r="C50" s="269"/>
      <c r="D50" s="283">
        <v>1800000</v>
      </c>
      <c r="E50" s="366">
        <v>0</v>
      </c>
      <c r="F50" s="366">
        <v>324000</v>
      </c>
      <c r="G50" s="367">
        <f t="shared" si="0"/>
        <v>0.18</v>
      </c>
    </row>
    <row r="51" spans="1:7" ht="31.5">
      <c r="A51" s="268" t="s">
        <v>425</v>
      </c>
      <c r="B51" s="275" t="s">
        <v>549</v>
      </c>
      <c r="C51" s="269"/>
      <c r="D51" s="283">
        <v>2000000</v>
      </c>
      <c r="E51" s="366">
        <v>0</v>
      </c>
      <c r="F51" s="366">
        <v>0</v>
      </c>
      <c r="G51" s="367" t="str">
        <f t="shared" si="0"/>
        <v>0</v>
      </c>
    </row>
    <row r="52" spans="1:7" ht="15.75">
      <c r="A52" s="268" t="s">
        <v>125</v>
      </c>
      <c r="B52" s="274" t="s">
        <v>550</v>
      </c>
      <c r="C52" s="269"/>
      <c r="D52" s="283">
        <v>2360000</v>
      </c>
      <c r="E52" s="366">
        <v>0</v>
      </c>
      <c r="F52" s="366">
        <f>454850.27+15517.73</f>
        <v>470368</v>
      </c>
      <c r="G52" s="367">
        <f t="shared" si="0"/>
        <v>0.19930847457627118</v>
      </c>
    </row>
    <row r="53" spans="1:7" ht="28.5">
      <c r="A53" s="268" t="s">
        <v>426</v>
      </c>
      <c r="B53" s="365" t="s">
        <v>551</v>
      </c>
      <c r="C53" s="269"/>
      <c r="D53" s="283">
        <f>SUM(D54:D58)</f>
        <v>1650000</v>
      </c>
      <c r="E53" s="366"/>
      <c r="F53" s="366">
        <v>0</v>
      </c>
      <c r="G53" s="367" t="str">
        <f t="shared" si="0"/>
        <v>0</v>
      </c>
    </row>
    <row r="54" spans="1:7" ht="15.75">
      <c r="A54" s="268"/>
      <c r="B54" s="368" t="s">
        <v>552</v>
      </c>
      <c r="C54" s="269"/>
      <c r="D54" s="375">
        <v>390000</v>
      </c>
      <c r="E54" s="366">
        <v>0</v>
      </c>
      <c r="F54" s="366">
        <v>0</v>
      </c>
      <c r="G54" s="367" t="str">
        <f t="shared" si="0"/>
        <v>0</v>
      </c>
    </row>
    <row r="55" spans="1:7" ht="15.75">
      <c r="A55" s="268"/>
      <c r="B55" s="368" t="s">
        <v>553</v>
      </c>
      <c r="C55" s="269"/>
      <c r="D55" s="375">
        <v>390000</v>
      </c>
      <c r="E55" s="366">
        <v>0</v>
      </c>
      <c r="F55" s="366">
        <v>0</v>
      </c>
      <c r="G55" s="367" t="str">
        <f t="shared" si="0"/>
        <v>0</v>
      </c>
    </row>
    <row r="56" spans="1:7" ht="15.75">
      <c r="A56" s="268"/>
      <c r="B56" s="368" t="s">
        <v>554</v>
      </c>
      <c r="C56" s="269"/>
      <c r="D56" s="375">
        <v>390000</v>
      </c>
      <c r="E56" s="366">
        <v>0</v>
      </c>
      <c r="F56" s="366">
        <v>0</v>
      </c>
      <c r="G56" s="367" t="str">
        <f t="shared" si="0"/>
        <v>0</v>
      </c>
    </row>
    <row r="57" spans="1:7" ht="30">
      <c r="A57" s="268"/>
      <c r="B57" s="368" t="s">
        <v>555</v>
      </c>
      <c r="C57" s="269"/>
      <c r="D57" s="375">
        <v>390000</v>
      </c>
      <c r="E57" s="366">
        <v>0</v>
      </c>
      <c r="F57" s="366">
        <v>0</v>
      </c>
      <c r="G57" s="367" t="str">
        <f t="shared" si="0"/>
        <v>0</v>
      </c>
    </row>
    <row r="58" spans="1:7" ht="15.75">
      <c r="A58" s="268"/>
      <c r="B58" s="376" t="s">
        <v>556</v>
      </c>
      <c r="C58" s="269"/>
      <c r="D58" s="375">
        <v>90000</v>
      </c>
      <c r="E58" s="366">
        <v>0</v>
      </c>
      <c r="F58" s="366">
        <v>0</v>
      </c>
      <c r="G58" s="367" t="str">
        <f t="shared" si="0"/>
        <v>0</v>
      </c>
    </row>
    <row r="59" spans="1:7" ht="28.5">
      <c r="A59" s="268" t="s">
        <v>427</v>
      </c>
      <c r="B59" s="373" t="s">
        <v>557</v>
      </c>
      <c r="C59" s="269"/>
      <c r="D59" s="283">
        <f>SUM(D60:D64)</f>
        <v>1650000</v>
      </c>
      <c r="E59" s="366">
        <v>2000000</v>
      </c>
      <c r="F59" s="366">
        <v>0</v>
      </c>
      <c r="G59" s="367" t="str">
        <f t="shared" si="0"/>
        <v>0</v>
      </c>
    </row>
    <row r="60" spans="1:7" ht="15.75">
      <c r="A60" s="268"/>
      <c r="B60" s="368" t="s">
        <v>558</v>
      </c>
      <c r="C60" s="269"/>
      <c r="D60" s="375">
        <v>350000</v>
      </c>
      <c r="E60" s="366">
        <v>0</v>
      </c>
      <c r="F60" s="366">
        <v>0</v>
      </c>
      <c r="G60" s="367" t="str">
        <f t="shared" si="0"/>
        <v>0</v>
      </c>
    </row>
    <row r="61" spans="1:7" ht="15.75">
      <c r="A61" s="268"/>
      <c r="B61" s="368" t="s">
        <v>559</v>
      </c>
      <c r="C61" s="269"/>
      <c r="D61" s="375">
        <v>380000</v>
      </c>
      <c r="E61" s="366">
        <v>0</v>
      </c>
      <c r="F61" s="366">
        <v>0</v>
      </c>
      <c r="G61" s="367" t="str">
        <f t="shared" si="0"/>
        <v>0</v>
      </c>
    </row>
    <row r="62" spans="1:7" ht="15.75">
      <c r="A62" s="268"/>
      <c r="B62" s="368" t="s">
        <v>560</v>
      </c>
      <c r="C62" s="269"/>
      <c r="D62" s="375">
        <v>380000</v>
      </c>
      <c r="E62" s="366">
        <v>0</v>
      </c>
      <c r="F62" s="366">
        <v>0</v>
      </c>
      <c r="G62" s="367" t="str">
        <f t="shared" si="0"/>
        <v>0</v>
      </c>
    </row>
    <row r="63" spans="1:7" ht="15.75">
      <c r="A63" s="268"/>
      <c r="B63" s="368" t="s">
        <v>561</v>
      </c>
      <c r="C63" s="269"/>
      <c r="D63" s="375">
        <v>380000</v>
      </c>
      <c r="E63" s="366">
        <v>0</v>
      </c>
      <c r="F63" s="366">
        <v>253966</v>
      </c>
      <c r="G63" s="367">
        <f t="shared" si="0"/>
        <v>0.66833157894736839</v>
      </c>
    </row>
    <row r="64" spans="1:7" ht="15.75">
      <c r="A64" s="268"/>
      <c r="B64" s="368" t="s">
        <v>562</v>
      </c>
      <c r="C64" s="269"/>
      <c r="D64" s="375">
        <v>160000</v>
      </c>
      <c r="E64" s="366">
        <v>0</v>
      </c>
      <c r="F64" s="366">
        <v>0</v>
      </c>
      <c r="G64" s="367" t="str">
        <f t="shared" si="0"/>
        <v>0</v>
      </c>
    </row>
    <row r="65" spans="1:8" ht="15.75">
      <c r="A65" s="268" t="s">
        <v>428</v>
      </c>
      <c r="B65" s="368" t="s">
        <v>596</v>
      </c>
      <c r="C65" s="269"/>
      <c r="D65" s="375">
        <v>0</v>
      </c>
      <c r="E65" s="366">
        <v>0</v>
      </c>
      <c r="F65" s="366">
        <v>0</v>
      </c>
      <c r="G65" s="377">
        <v>0</v>
      </c>
    </row>
    <row r="66" spans="1:8" ht="15.75">
      <c r="A66" s="265"/>
      <c r="B66" s="266" t="s">
        <v>3</v>
      </c>
      <c r="C66" s="267"/>
      <c r="D66" s="437"/>
      <c r="E66" s="438"/>
      <c r="F66" s="438"/>
      <c r="G66" s="439" t="str">
        <f t="shared" si="0"/>
        <v>0</v>
      </c>
    </row>
    <row r="67" spans="1:8" ht="31.5">
      <c r="A67" s="268" t="s">
        <v>510</v>
      </c>
      <c r="B67" s="275" t="s">
        <v>563</v>
      </c>
      <c r="C67" s="269"/>
      <c r="D67" s="283">
        <v>15000000</v>
      </c>
      <c r="E67" s="366">
        <v>12500000</v>
      </c>
      <c r="F67" s="366">
        <v>174705</v>
      </c>
      <c r="G67" s="367">
        <f t="shared" si="0"/>
        <v>1.1646999999999999E-2</v>
      </c>
    </row>
    <row r="68" spans="1:8" ht="15.75">
      <c r="A68" s="265"/>
      <c r="B68" s="266" t="s">
        <v>564</v>
      </c>
      <c r="C68" s="267"/>
      <c r="D68" s="437"/>
      <c r="E68" s="438"/>
      <c r="F68" s="438"/>
      <c r="G68" s="439" t="str">
        <f t="shared" si="0"/>
        <v>0</v>
      </c>
    </row>
    <row r="69" spans="1:8" ht="18" customHeight="1">
      <c r="A69" s="268" t="s">
        <v>510</v>
      </c>
      <c r="B69" s="275" t="s">
        <v>565</v>
      </c>
      <c r="C69" s="269"/>
      <c r="D69" s="283">
        <v>399999</v>
      </c>
      <c r="E69" s="366">
        <v>399999</v>
      </c>
      <c r="F69" s="366">
        <v>0</v>
      </c>
      <c r="G69" s="367" t="str">
        <f t="shared" si="0"/>
        <v>0</v>
      </c>
    </row>
    <row r="70" spans="1:8" ht="15.75">
      <c r="A70" s="268" t="s">
        <v>519</v>
      </c>
      <c r="B70" s="275" t="s">
        <v>566</v>
      </c>
      <c r="C70" s="269"/>
      <c r="D70" s="283">
        <v>350000</v>
      </c>
      <c r="E70" s="366"/>
      <c r="F70" s="366">
        <v>0</v>
      </c>
      <c r="G70" s="367" t="str">
        <f t="shared" si="0"/>
        <v>0</v>
      </c>
    </row>
    <row r="71" spans="1:8" ht="15.75">
      <c r="A71" s="268" t="s">
        <v>521</v>
      </c>
      <c r="B71" s="275" t="s">
        <v>567</v>
      </c>
      <c r="C71" s="269"/>
      <c r="D71" s="283">
        <v>390000</v>
      </c>
      <c r="E71" s="366"/>
      <c r="F71" s="366">
        <v>0</v>
      </c>
      <c r="G71" s="367" t="str">
        <f t="shared" si="0"/>
        <v>0</v>
      </c>
    </row>
    <row r="72" spans="1:8" ht="15.75">
      <c r="A72" s="268" t="s">
        <v>525</v>
      </c>
      <c r="B72" s="275" t="s">
        <v>568</v>
      </c>
      <c r="C72" s="269"/>
      <c r="D72" s="283">
        <v>500000</v>
      </c>
      <c r="E72" s="378">
        <v>125000</v>
      </c>
      <c r="F72" s="378">
        <f>19909+8182+16364</f>
        <v>44455</v>
      </c>
      <c r="G72" s="367">
        <f t="shared" si="0"/>
        <v>8.8910000000000003E-2</v>
      </c>
      <c r="H72" s="390"/>
    </row>
    <row r="73" spans="1:8" ht="15.75">
      <c r="A73" s="268" t="s">
        <v>417</v>
      </c>
      <c r="B73" s="275" t="s">
        <v>569</v>
      </c>
      <c r="C73" s="269"/>
      <c r="D73" s="283">
        <v>399999</v>
      </c>
      <c r="E73" s="366">
        <v>0</v>
      </c>
      <c r="F73" s="366">
        <v>0</v>
      </c>
      <c r="G73" s="367" t="str">
        <f t="shared" si="0"/>
        <v>0</v>
      </c>
    </row>
    <row r="74" spans="1:8" ht="31.5">
      <c r="A74" s="268" t="s">
        <v>418</v>
      </c>
      <c r="B74" s="275" t="s">
        <v>570</v>
      </c>
      <c r="C74" s="269"/>
      <c r="D74" s="283">
        <v>300000</v>
      </c>
      <c r="E74" s="366">
        <v>300000</v>
      </c>
      <c r="F74" s="366"/>
      <c r="G74" s="367" t="str">
        <f t="shared" si="0"/>
        <v>0</v>
      </c>
    </row>
    <row r="75" spans="1:8" ht="15.75">
      <c r="A75" s="268" t="s">
        <v>419</v>
      </c>
      <c r="B75" s="275" t="s">
        <v>571</v>
      </c>
      <c r="C75" s="269"/>
      <c r="D75" s="283">
        <v>399999</v>
      </c>
      <c r="E75" s="366">
        <v>399999</v>
      </c>
      <c r="F75" s="366">
        <v>0</v>
      </c>
      <c r="G75" s="367" t="str">
        <f t="shared" si="0"/>
        <v>0</v>
      </c>
    </row>
    <row r="76" spans="1:8" ht="31.5">
      <c r="A76" s="268" t="s">
        <v>420</v>
      </c>
      <c r="B76" s="275" t="s">
        <v>572</v>
      </c>
      <c r="C76" s="269"/>
      <c r="D76" s="283">
        <v>300000</v>
      </c>
      <c r="E76" s="366"/>
      <c r="F76" s="366">
        <v>0</v>
      </c>
      <c r="G76" s="367" t="str">
        <f t="shared" si="0"/>
        <v>0</v>
      </c>
    </row>
    <row r="77" spans="1:8" ht="31.5">
      <c r="A77" s="268" t="s">
        <v>421</v>
      </c>
      <c r="B77" s="275" t="s">
        <v>597</v>
      </c>
      <c r="C77" s="269"/>
      <c r="D77" s="283">
        <v>850694</v>
      </c>
      <c r="E77" s="366">
        <v>288000</v>
      </c>
      <c r="F77" s="366">
        <f>65934.87+56729.12+23073.06</f>
        <v>145737.04999999999</v>
      </c>
      <c r="G77" s="367">
        <f t="shared" si="0"/>
        <v>0.17131547889135224</v>
      </c>
    </row>
    <row r="78" spans="1:8" ht="15.75">
      <c r="A78" s="268" t="s">
        <v>422</v>
      </c>
      <c r="B78" s="275" t="s">
        <v>573</v>
      </c>
      <c r="C78" s="269"/>
      <c r="D78" s="283">
        <v>399999</v>
      </c>
      <c r="E78" s="378"/>
      <c r="F78" s="366">
        <v>60000</v>
      </c>
      <c r="G78" s="367">
        <f t="shared" si="0"/>
        <v>0.15000037500093749</v>
      </c>
    </row>
    <row r="79" spans="1:8" ht="15.75">
      <c r="A79" s="268" t="s">
        <v>423</v>
      </c>
      <c r="B79" s="275" t="s">
        <v>574</v>
      </c>
      <c r="C79" s="269"/>
      <c r="D79" s="283">
        <v>300000</v>
      </c>
      <c r="E79" s="366"/>
      <c r="F79" s="366">
        <v>65000</v>
      </c>
      <c r="G79" s="367">
        <f t="shared" ref="G79:G91" si="1">IF(F79=0,"0",F79/D79)</f>
        <v>0.21666666666666667</v>
      </c>
    </row>
    <row r="80" spans="1:8" ht="47.25" customHeight="1">
      <c r="A80" s="268" t="s">
        <v>424</v>
      </c>
      <c r="B80" s="275" t="s">
        <v>575</v>
      </c>
      <c r="C80" s="269"/>
      <c r="D80" s="283">
        <v>300000</v>
      </c>
      <c r="E80" s="366"/>
      <c r="F80" s="366"/>
      <c r="G80" s="367" t="str">
        <f t="shared" si="1"/>
        <v>0</v>
      </c>
    </row>
    <row r="81" spans="1:17" ht="35.25" customHeight="1">
      <c r="A81" s="268" t="s">
        <v>425</v>
      </c>
      <c r="B81" s="275" t="s">
        <v>576</v>
      </c>
      <c r="C81" s="269"/>
      <c r="D81" s="283">
        <v>800000</v>
      </c>
      <c r="E81" s="378">
        <v>200000</v>
      </c>
      <c r="F81" s="378">
        <f>6300+112800</f>
        <v>119100</v>
      </c>
      <c r="G81" s="367">
        <f t="shared" si="1"/>
        <v>0.14887500000000001</v>
      </c>
    </row>
    <row r="82" spans="1:17" ht="47.25">
      <c r="A82" s="268" t="s">
        <v>125</v>
      </c>
      <c r="B82" s="275" t="s">
        <v>577</v>
      </c>
      <c r="C82" s="269"/>
      <c r="D82" s="283">
        <v>2200000</v>
      </c>
      <c r="E82" s="378">
        <v>550000</v>
      </c>
      <c r="F82" s="378">
        <v>0</v>
      </c>
      <c r="G82" s="367" t="str">
        <f t="shared" si="1"/>
        <v>0</v>
      </c>
    </row>
    <row r="83" spans="1:17" ht="31.5">
      <c r="A83" s="268" t="s">
        <v>426</v>
      </c>
      <c r="B83" s="275" t="s">
        <v>578</v>
      </c>
      <c r="C83" s="269"/>
      <c r="D83" s="283">
        <v>4000000</v>
      </c>
      <c r="E83" s="366">
        <v>1500000</v>
      </c>
      <c r="F83" s="366">
        <v>0</v>
      </c>
      <c r="G83" s="367" t="str">
        <f t="shared" si="1"/>
        <v>0</v>
      </c>
      <c r="H83" s="371"/>
      <c r="I83" s="381"/>
      <c r="J83" s="381"/>
      <c r="K83" s="381"/>
      <c r="L83" s="382"/>
      <c r="M83" s="383"/>
      <c r="N83" s="383"/>
      <c r="O83" s="383"/>
      <c r="P83" s="383"/>
      <c r="Q83" s="383"/>
    </row>
    <row r="84" spans="1:17" ht="15.75">
      <c r="A84" s="268" t="s">
        <v>427</v>
      </c>
      <c r="B84" s="275" t="s">
        <v>579</v>
      </c>
      <c r="C84" s="269"/>
      <c r="D84" s="283">
        <v>6000000</v>
      </c>
      <c r="E84" s="366">
        <v>2000000</v>
      </c>
      <c r="F84" s="366">
        <v>60900</v>
      </c>
      <c r="G84" s="367">
        <f t="shared" si="1"/>
        <v>1.0149999999999999E-2</v>
      </c>
      <c r="H84" s="371"/>
      <c r="I84" s="381"/>
      <c r="J84" s="381"/>
      <c r="K84" s="381"/>
      <c r="L84" s="382"/>
      <c r="M84" s="383"/>
      <c r="N84" s="383"/>
      <c r="O84" s="383"/>
      <c r="P84" s="383"/>
      <c r="Q84" s="383"/>
    </row>
    <row r="85" spans="1:17" ht="15.75">
      <c r="A85" s="268" t="s">
        <v>428</v>
      </c>
      <c r="B85" s="275" t="s">
        <v>580</v>
      </c>
      <c r="C85" s="269"/>
      <c r="D85" s="283">
        <v>2840000</v>
      </c>
      <c r="E85" s="378">
        <v>1300000</v>
      </c>
      <c r="F85" s="378">
        <f>201203+329456</f>
        <v>530659</v>
      </c>
      <c r="G85" s="367">
        <f t="shared" si="1"/>
        <v>0.18685176056338029</v>
      </c>
      <c r="H85" s="371"/>
      <c r="I85" s="381"/>
      <c r="J85" s="381"/>
      <c r="K85" s="381"/>
      <c r="L85" s="382"/>
      <c r="M85" s="383"/>
      <c r="N85" s="383"/>
      <c r="O85" s="383"/>
      <c r="P85" s="383"/>
      <c r="Q85" s="383"/>
    </row>
    <row r="86" spans="1:17" ht="15.75">
      <c r="A86" s="268" t="s">
        <v>429</v>
      </c>
      <c r="B86" s="275" t="s">
        <v>581</v>
      </c>
      <c r="C86" s="269"/>
      <c r="D86" s="283">
        <v>6000000</v>
      </c>
      <c r="E86" s="378">
        <f>D86/4</f>
        <v>1500000</v>
      </c>
      <c r="F86" s="378">
        <f>209491.29+1092+588827+17794+162012+400000</f>
        <v>1379216.29</v>
      </c>
      <c r="G86" s="367">
        <f t="shared" si="1"/>
        <v>0.22986938166666668</v>
      </c>
      <c r="H86" s="371"/>
      <c r="I86" s="381"/>
      <c r="J86" s="381"/>
      <c r="K86" s="381"/>
      <c r="L86" s="382"/>
      <c r="M86" s="383"/>
      <c r="N86" s="383"/>
      <c r="O86" s="383"/>
      <c r="P86" s="383"/>
      <c r="Q86" s="383"/>
    </row>
    <row r="87" spans="1:17" ht="15.75">
      <c r="A87" s="268" t="s">
        <v>430</v>
      </c>
      <c r="B87" s="275" t="s">
        <v>582</v>
      </c>
      <c r="C87" s="269"/>
      <c r="D87" s="283">
        <v>200000</v>
      </c>
      <c r="E87" s="378">
        <v>50000</v>
      </c>
      <c r="F87" s="378">
        <v>0</v>
      </c>
      <c r="G87" s="367" t="str">
        <f t="shared" si="1"/>
        <v>0</v>
      </c>
      <c r="H87" s="371"/>
      <c r="I87" s="381"/>
      <c r="J87" s="381"/>
      <c r="K87" s="381"/>
      <c r="L87" s="382"/>
      <c r="M87" s="383"/>
      <c r="N87" s="383"/>
      <c r="O87" s="383"/>
      <c r="P87" s="383"/>
      <c r="Q87" s="383"/>
    </row>
    <row r="88" spans="1:17" ht="15.75">
      <c r="A88" s="268" t="s">
        <v>431</v>
      </c>
      <c r="B88" s="275" t="s">
        <v>583</v>
      </c>
      <c r="C88" s="269"/>
      <c r="D88" s="283">
        <v>150000</v>
      </c>
      <c r="E88" s="378">
        <v>0</v>
      </c>
      <c r="F88" s="378">
        <v>0</v>
      </c>
      <c r="G88" s="367" t="str">
        <f t="shared" si="1"/>
        <v>0</v>
      </c>
      <c r="H88" s="371"/>
      <c r="I88" s="381"/>
      <c r="J88" s="381"/>
      <c r="K88" s="381"/>
      <c r="L88" s="382"/>
      <c r="M88" s="383"/>
      <c r="N88" s="383"/>
      <c r="O88" s="383"/>
      <c r="P88" s="383"/>
      <c r="Q88" s="383"/>
    </row>
    <row r="89" spans="1:17" ht="15.75">
      <c r="A89" s="268" t="s">
        <v>432</v>
      </c>
      <c r="B89" s="275" t="s">
        <v>584</v>
      </c>
      <c r="C89" s="269"/>
      <c r="D89" s="283">
        <v>180000</v>
      </c>
      <c r="E89" s="378">
        <v>45000</v>
      </c>
      <c r="F89" s="378">
        <v>4106</v>
      </c>
      <c r="G89" s="367">
        <f t="shared" si="1"/>
        <v>2.2811111111111112E-2</v>
      </c>
      <c r="H89" s="371"/>
      <c r="I89" s="381"/>
      <c r="J89" s="381"/>
      <c r="K89" s="381"/>
      <c r="L89" s="382"/>
      <c r="M89" s="383"/>
      <c r="N89" s="383"/>
      <c r="O89" s="383"/>
      <c r="P89" s="383"/>
      <c r="Q89" s="383"/>
    </row>
    <row r="90" spans="1:17" ht="28.5">
      <c r="A90" s="268" t="s">
        <v>433</v>
      </c>
      <c r="B90" s="384" t="s">
        <v>585</v>
      </c>
      <c r="C90" s="269"/>
      <c r="D90" s="283">
        <v>700000</v>
      </c>
      <c r="E90" s="378"/>
      <c r="F90" s="378">
        <f>253966+324</f>
        <v>254290</v>
      </c>
      <c r="G90" s="367">
        <f t="shared" si="1"/>
        <v>0.36327142857142858</v>
      </c>
      <c r="H90" s="371"/>
      <c r="I90" s="381"/>
      <c r="J90" s="381"/>
      <c r="K90" s="381"/>
      <c r="L90" s="382"/>
      <c r="M90" s="383"/>
      <c r="N90" s="383"/>
      <c r="O90" s="383"/>
      <c r="P90" s="383"/>
      <c r="Q90" s="383"/>
    </row>
    <row r="91" spans="1:17" ht="31.5">
      <c r="A91" s="268" t="s">
        <v>434</v>
      </c>
      <c r="B91" s="275" t="s">
        <v>586</v>
      </c>
      <c r="C91" s="269"/>
      <c r="D91" s="283">
        <v>380000</v>
      </c>
      <c r="E91" s="366"/>
      <c r="F91" s="366">
        <v>0</v>
      </c>
      <c r="G91" s="367" t="str">
        <f t="shared" si="1"/>
        <v>0</v>
      </c>
    </row>
    <row r="92" spans="1:17" ht="15.75">
      <c r="A92" s="276"/>
      <c r="B92" s="277"/>
      <c r="C92" s="278"/>
      <c r="D92" s="279"/>
      <c r="E92" s="278"/>
      <c r="F92" s="278"/>
      <c r="G92" s="385"/>
      <c r="H92" s="386"/>
      <c r="I92" s="387"/>
      <c r="J92" s="387"/>
      <c r="K92" s="387"/>
      <c r="L92" s="388"/>
      <c r="M92" s="280"/>
      <c r="N92" s="280"/>
      <c r="O92" s="280"/>
      <c r="P92" s="280"/>
      <c r="Q92" s="280"/>
    </row>
    <row r="94" spans="1:17" ht="18.75">
      <c r="A94" s="445" t="s">
        <v>635</v>
      </c>
      <c r="B94" s="281"/>
      <c r="C94" s="281" t="s">
        <v>89</v>
      </c>
      <c r="D94" s="256"/>
      <c r="E94" s="262" t="s">
        <v>90</v>
      </c>
      <c r="F94" s="278"/>
      <c r="G94" s="385"/>
    </row>
    <row r="96" spans="1:17">
      <c r="E96" s="446"/>
    </row>
    <row r="97" spans="2:5">
      <c r="B97" s="389"/>
      <c r="E97" s="446"/>
    </row>
    <row r="98" spans="2:5">
      <c r="E98" s="446"/>
    </row>
    <row r="99" spans="2:5">
      <c r="E99" s="446"/>
    </row>
    <row r="100" spans="2:5">
      <c r="E100" s="446"/>
    </row>
    <row r="101" spans="2:5">
      <c r="E101" s="446"/>
    </row>
    <row r="102" spans="2:5">
      <c r="E102" s="446"/>
    </row>
    <row r="103" spans="2:5">
      <c r="E103" s="446"/>
    </row>
    <row r="104" spans="2:5">
      <c r="E104" s="446"/>
    </row>
    <row r="105" spans="2:5">
      <c r="E105" s="446"/>
    </row>
    <row r="106" spans="2:5">
      <c r="E106" s="446"/>
    </row>
    <row r="107" spans="2:5">
      <c r="E107" s="446"/>
    </row>
    <row r="108" spans="2:5">
      <c r="E108" s="446"/>
    </row>
    <row r="109" spans="2:5">
      <c r="E109" s="446"/>
    </row>
    <row r="110" spans="2:5">
      <c r="E110" s="446"/>
    </row>
    <row r="111" spans="2:5">
      <c r="E111" s="446"/>
    </row>
    <row r="112" spans="2:5">
      <c r="E112" s="446"/>
    </row>
    <row r="113" spans="5:5">
      <c r="E113" s="446"/>
    </row>
    <row r="114" spans="5:5">
      <c r="E114" s="446"/>
    </row>
    <row r="115" spans="5:5">
      <c r="E115" s="446"/>
    </row>
    <row r="116" spans="5:5">
      <c r="E116" s="446"/>
    </row>
    <row r="117" spans="5:5">
      <c r="E117" s="446"/>
    </row>
    <row r="118" spans="5:5">
      <c r="E118" s="446"/>
    </row>
    <row r="119" spans="5:5">
      <c r="E119" s="446"/>
    </row>
    <row r="120" spans="5:5">
      <c r="E120" s="446"/>
    </row>
    <row r="121" spans="5:5">
      <c r="E121" s="446"/>
    </row>
    <row r="122" spans="5:5">
      <c r="E122" s="446"/>
    </row>
    <row r="123" spans="5:5">
      <c r="E123" s="446"/>
    </row>
    <row r="124" spans="5:5">
      <c r="E124" s="446"/>
    </row>
    <row r="125" spans="5:5">
      <c r="E125" s="446"/>
    </row>
    <row r="126" spans="5:5">
      <c r="E126" s="446"/>
    </row>
    <row r="127" spans="5:5">
      <c r="E127" s="446"/>
    </row>
    <row r="128" spans="5:5">
      <c r="E128" s="446"/>
    </row>
  </sheetData>
  <mergeCells count="7">
    <mergeCell ref="A6:G6"/>
    <mergeCell ref="A9:A10"/>
    <mergeCell ref="B9:B10"/>
    <mergeCell ref="C9:C10"/>
    <mergeCell ref="D9:D10"/>
    <mergeCell ref="E9:F9"/>
    <mergeCell ref="G9:G10"/>
  </mergeCells>
  <pageMargins left="0.19685039370078741" right="0.17" top="0.74803149606299213" bottom="0.74803149606299213" header="0.31496062992125984" footer="0.31496062992125984"/>
  <pageSetup paperSize="9" scale="99" orientation="landscape" r:id="rId1"/>
  <rowBreaks count="2" manualBreakCount="2">
    <brk id="28" max="16383" man="1"/>
    <brk id="5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10</vt:i4>
      </vt:variant>
    </vt:vector>
  </HeadingPairs>
  <TitlesOfParts>
    <vt:vector size="23" baseType="lpstr">
      <vt:lpstr>Биланс успеха</vt:lpstr>
      <vt:lpstr>Биланс стања</vt:lpstr>
      <vt:lpstr>Извештај о новчаним токовима</vt:lpstr>
      <vt:lpstr>Зараде</vt:lpstr>
      <vt:lpstr>Запослени</vt:lpstr>
      <vt:lpstr>Цене</vt:lpstr>
      <vt:lpstr>Субвенције</vt:lpstr>
      <vt:lpstr>Донације</vt:lpstr>
      <vt:lpstr>Набавке</vt:lpstr>
      <vt:lpstr>Кредити</vt:lpstr>
      <vt:lpstr>Готовина</vt:lpstr>
      <vt:lpstr>Образац НБС</vt:lpstr>
      <vt:lpstr>Sheet1</vt:lpstr>
      <vt:lpstr>'Биланс стања'!Print_Area</vt:lpstr>
      <vt:lpstr>'Биланс успеха'!Print_Area</vt:lpstr>
      <vt:lpstr>Готовина!Print_Area</vt:lpstr>
      <vt:lpstr>Донације!Print_Area</vt:lpstr>
      <vt:lpstr>Запослени!Print_Area</vt:lpstr>
      <vt:lpstr>'Извештај о новчаним токовима'!Print_Area</vt:lpstr>
      <vt:lpstr>Кредити!Print_Area</vt:lpstr>
      <vt:lpstr>'Образац НБС'!Print_Area</vt:lpstr>
      <vt:lpstr>Субвенције!Print_Area</vt:lpstr>
      <vt:lpstr>Цене!Print_Area</vt:lpstr>
    </vt:vector>
  </TitlesOfParts>
  <Company>Trezor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Centrala</dc:creator>
  <cp:lastModifiedBy>User-2</cp:lastModifiedBy>
  <cp:lastPrinted>2015-01-30T11:34:44Z</cp:lastPrinted>
  <dcterms:created xsi:type="dcterms:W3CDTF">2013-03-12T08:27:17Z</dcterms:created>
  <dcterms:modified xsi:type="dcterms:W3CDTF">2015-03-05T08:08:58Z</dcterms:modified>
</cp:coreProperties>
</file>